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3"/>
  </bookViews>
  <sheets>
    <sheet name="e)" sheetId="1" r:id="rId1"/>
    <sheet name="f)" sheetId="19" r:id="rId2"/>
    <sheet name="g)" sheetId="20" r:id="rId3"/>
    <sheet name="h)" sheetId="21" r:id="rId4"/>
    <sheet name="Provázanost PR" sheetId="23" r:id="rId5"/>
  </sheets>
  <calcPr calcId="152511"/>
</workbook>
</file>

<file path=xl/calcChain.xml><?xml version="1.0" encoding="utf-8"?>
<calcChain xmlns="http://schemas.openxmlformats.org/spreadsheetml/2006/main">
  <c r="J16" i="1" l="1"/>
  <c r="K16" i="1"/>
  <c r="L16" i="1"/>
  <c r="I16" i="1"/>
  <c r="I18" i="1" l="1"/>
  <c r="J18" i="1"/>
  <c r="K18" i="1"/>
  <c r="L18" i="1"/>
  <c r="M18" i="1"/>
  <c r="I13" i="1"/>
  <c r="J13" i="1"/>
  <c r="K13" i="1"/>
  <c r="L13" i="1"/>
  <c r="M13" i="1"/>
  <c r="I7" i="1"/>
  <c r="J7" i="1"/>
  <c r="K7" i="1"/>
  <c r="L7" i="1"/>
  <c r="M7" i="1"/>
  <c r="H18" i="1" l="1"/>
  <c r="H7" i="1"/>
  <c r="H61" i="1"/>
  <c r="J21" i="1" l="1"/>
  <c r="K21" i="1"/>
  <c r="L21" i="1"/>
  <c r="I21" i="1"/>
  <c r="G48" i="19"/>
  <c r="H48" i="19"/>
  <c r="I48" i="19"/>
  <c r="J48" i="19"/>
  <c r="F48" i="19"/>
  <c r="G47" i="19"/>
  <c r="H47" i="19"/>
  <c r="I47" i="19"/>
  <c r="J47" i="19"/>
  <c r="F47" i="19"/>
  <c r="G43" i="19"/>
  <c r="H43" i="19"/>
  <c r="I43" i="19"/>
  <c r="J43" i="19"/>
  <c r="F43" i="19"/>
  <c r="G42" i="19"/>
  <c r="H42" i="19"/>
  <c r="I42" i="19"/>
  <c r="J42" i="19"/>
  <c r="F42" i="19"/>
  <c r="G38" i="19"/>
  <c r="H38" i="19"/>
  <c r="I38" i="19"/>
  <c r="J38" i="19"/>
  <c r="F38" i="19"/>
  <c r="G37" i="19"/>
  <c r="H37" i="19"/>
  <c r="I37" i="19"/>
  <c r="J37" i="19"/>
  <c r="F37" i="19"/>
  <c r="G33" i="19"/>
  <c r="H33" i="19"/>
  <c r="I33" i="19"/>
  <c r="J33" i="19"/>
  <c r="F33" i="19"/>
  <c r="G32" i="19"/>
  <c r="H32" i="19"/>
  <c r="I32" i="19"/>
  <c r="J32" i="19"/>
  <c r="F32" i="19"/>
  <c r="G28" i="19"/>
  <c r="H28" i="19"/>
  <c r="I28" i="19"/>
  <c r="J28" i="19"/>
  <c r="F28" i="19"/>
  <c r="H27" i="19"/>
  <c r="F27" i="19"/>
  <c r="G23" i="19"/>
  <c r="H23" i="19"/>
  <c r="I23" i="19"/>
  <c r="F23" i="19"/>
  <c r="G22" i="19"/>
  <c r="H22" i="19"/>
  <c r="I22" i="19"/>
  <c r="J22" i="19"/>
  <c r="F22" i="19"/>
  <c r="J86" i="1"/>
  <c r="L86" i="1" s="1"/>
  <c r="L14" i="1" s="1"/>
  <c r="K14" i="1"/>
  <c r="M14" i="1"/>
  <c r="I14" i="1"/>
  <c r="I8" i="19" l="1"/>
  <c r="G27" i="19"/>
  <c r="E33" i="19"/>
  <c r="E37" i="19"/>
  <c r="E22" i="19"/>
  <c r="I27" i="19"/>
  <c r="J8" i="19"/>
  <c r="E32" i="19"/>
  <c r="E38" i="19"/>
  <c r="H8" i="19"/>
  <c r="E28" i="19"/>
  <c r="E43" i="19"/>
  <c r="E47" i="19"/>
  <c r="G8" i="19"/>
  <c r="E23" i="19"/>
  <c r="F8" i="19"/>
  <c r="E48" i="19"/>
  <c r="E42" i="19"/>
  <c r="J14" i="1"/>
  <c r="J12" i="1"/>
  <c r="K12" i="1"/>
  <c r="L12" i="1"/>
  <c r="M12" i="1"/>
  <c r="I12" i="1"/>
  <c r="H133" i="1"/>
  <c r="H79" i="1"/>
  <c r="H115" i="1"/>
  <c r="H97" i="1"/>
  <c r="J6" i="1"/>
  <c r="K6" i="1"/>
  <c r="L6" i="1"/>
  <c r="M6" i="1"/>
  <c r="I6" i="1"/>
  <c r="E8" i="19" l="1"/>
  <c r="F35" i="19"/>
  <c r="J5" i="1" l="1"/>
  <c r="K5" i="1"/>
  <c r="L5" i="1"/>
  <c r="M5" i="1"/>
  <c r="I5" i="1"/>
  <c r="F46" i="19" l="1"/>
  <c r="G46" i="19"/>
  <c r="H46" i="19"/>
  <c r="I46" i="19"/>
  <c r="J46" i="19"/>
  <c r="F45" i="19"/>
  <c r="G45" i="19"/>
  <c r="H45" i="19"/>
  <c r="I45" i="19"/>
  <c r="J45" i="19"/>
  <c r="F41" i="19"/>
  <c r="G41" i="19"/>
  <c r="H41" i="19"/>
  <c r="I41" i="19"/>
  <c r="J41" i="19"/>
  <c r="F40" i="19"/>
  <c r="G40" i="19"/>
  <c r="H40" i="19"/>
  <c r="I40" i="19"/>
  <c r="J40" i="19"/>
  <c r="F36" i="19"/>
  <c r="G36" i="19"/>
  <c r="H36" i="19"/>
  <c r="I36" i="19"/>
  <c r="J36" i="19"/>
  <c r="G35" i="19"/>
  <c r="H35" i="19"/>
  <c r="I35" i="19"/>
  <c r="J35" i="19"/>
  <c r="F31" i="19"/>
  <c r="G31" i="19"/>
  <c r="H31" i="19"/>
  <c r="I31" i="19"/>
  <c r="J31" i="19"/>
  <c r="F30" i="19"/>
  <c r="G30" i="19"/>
  <c r="H30" i="19"/>
  <c r="I30" i="19"/>
  <c r="J30" i="19"/>
  <c r="J27" i="19"/>
  <c r="E27" i="19" s="1"/>
  <c r="F26" i="19"/>
  <c r="G26" i="19"/>
  <c r="H26" i="19"/>
  <c r="I26" i="19"/>
  <c r="J26" i="19"/>
  <c r="F25" i="19"/>
  <c r="G25" i="19"/>
  <c r="H25" i="19"/>
  <c r="I25" i="19"/>
  <c r="J25" i="19"/>
  <c r="H7" i="19"/>
  <c r="F21" i="19"/>
  <c r="G21" i="19"/>
  <c r="H21" i="19"/>
  <c r="I21" i="19"/>
  <c r="J21" i="19"/>
  <c r="F20" i="19"/>
  <c r="G20" i="19"/>
  <c r="H20" i="19"/>
  <c r="I20" i="19"/>
  <c r="J20" i="19"/>
  <c r="H5" i="1"/>
  <c r="I6" i="19" l="1"/>
  <c r="H6" i="19"/>
  <c r="G6" i="19"/>
  <c r="J6" i="19"/>
  <c r="J7" i="19"/>
  <c r="G7" i="19"/>
  <c r="I7" i="19"/>
  <c r="F7" i="19"/>
  <c r="F6" i="19"/>
  <c r="G5" i="19"/>
  <c r="I5" i="19"/>
  <c r="H5" i="19"/>
  <c r="F5" i="19"/>
  <c r="J5" i="19"/>
  <c r="E6" i="19" l="1"/>
  <c r="H162" i="1"/>
  <c r="H144" i="1" l="1"/>
  <c r="H126" i="1"/>
  <c r="H108" i="1"/>
  <c r="H90" i="1"/>
  <c r="H72" i="1"/>
  <c r="H164" i="1"/>
  <c r="H146" i="1"/>
  <c r="H128" i="1"/>
  <c r="H110" i="1"/>
  <c r="H92" i="1"/>
  <c r="H145" i="1"/>
  <c r="H109" i="1"/>
  <c r="H124" i="1"/>
  <c r="H106" i="1"/>
  <c r="H89" i="1"/>
  <c r="H88" i="1"/>
  <c r="H87" i="1"/>
  <c r="H122" i="1"/>
  <c r="H86" i="1"/>
  <c r="H157" i="1"/>
  <c r="H139" i="1"/>
  <c r="H121" i="1"/>
  <c r="H102" i="1"/>
  <c r="H129" i="1"/>
  <c r="H111" i="1"/>
  <c r="H93" i="1"/>
  <c r="H75" i="1"/>
  <c r="H119" i="1"/>
  <c r="H154" i="1"/>
  <c r="H100" i="1"/>
  <c r="H155" i="1"/>
  <c r="H135" i="1"/>
  <c r="H134" i="1"/>
  <c r="H132" i="1"/>
  <c r="H95" i="1"/>
  <c r="H77" i="1"/>
  <c r="H59" i="1"/>
  <c r="E36" i="19" l="1"/>
  <c r="E41" i="19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8" i="1"/>
  <c r="H167" i="1"/>
  <c r="H165" i="1"/>
  <c r="H163" i="1"/>
  <c r="E46" i="19" s="1"/>
  <c r="H161" i="1"/>
  <c r="H160" i="1"/>
  <c r="H159" i="1"/>
  <c r="H158" i="1"/>
  <c r="H156" i="1"/>
  <c r="H153" i="1"/>
  <c r="H152" i="1"/>
  <c r="H150" i="1"/>
  <c r="H149" i="1"/>
  <c r="H147" i="1"/>
  <c r="H143" i="1"/>
  <c r="H142" i="1"/>
  <c r="H141" i="1"/>
  <c r="H140" i="1"/>
  <c r="H138" i="1"/>
  <c r="H137" i="1"/>
  <c r="H136" i="1"/>
  <c r="H131" i="1"/>
  <c r="H125" i="1"/>
  <c r="H123" i="1"/>
  <c r="H120" i="1"/>
  <c r="H118" i="1"/>
  <c r="H117" i="1"/>
  <c r="H116" i="1"/>
  <c r="H114" i="1"/>
  <c r="H113" i="1"/>
  <c r="H107" i="1"/>
  <c r="H105" i="1"/>
  <c r="H104" i="1"/>
  <c r="H103" i="1"/>
  <c r="E31" i="19" s="1"/>
  <c r="H101" i="1"/>
  <c r="H99" i="1"/>
  <c r="H98" i="1"/>
  <c r="H96" i="1"/>
  <c r="E30" i="19" s="1"/>
  <c r="H91" i="1"/>
  <c r="H85" i="1"/>
  <c r="H84" i="1"/>
  <c r="H83" i="1"/>
  <c r="H82" i="1"/>
  <c r="H81" i="1"/>
  <c r="H80" i="1"/>
  <c r="H78" i="1"/>
  <c r="H74" i="1"/>
  <c r="H73" i="1"/>
  <c r="H71" i="1"/>
  <c r="H70" i="1"/>
  <c r="H69" i="1"/>
  <c r="H68" i="1"/>
  <c r="H67" i="1"/>
  <c r="H66" i="1"/>
  <c r="H65" i="1"/>
  <c r="H64" i="1"/>
  <c r="H63" i="1"/>
  <c r="H62" i="1"/>
  <c r="H60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23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4" i="1"/>
  <c r="H13" i="1" l="1"/>
  <c r="E25" i="19"/>
  <c r="E35" i="19"/>
  <c r="E26" i="19"/>
  <c r="E45" i="19"/>
  <c r="E40" i="19"/>
  <c r="E21" i="19"/>
  <c r="E20" i="19"/>
  <c r="E7" i="19"/>
  <c r="H19" i="1"/>
  <c r="H20" i="1"/>
  <c r="H21" i="1"/>
  <c r="H6" i="1"/>
  <c r="H8" i="1"/>
  <c r="H9" i="1"/>
  <c r="H10" i="1"/>
  <c r="H11" i="1"/>
  <c r="H12" i="1"/>
  <c r="H14" i="1"/>
  <c r="H15" i="1"/>
  <c r="H16" i="1"/>
  <c r="H17" i="1"/>
  <c r="E5" i="19" l="1"/>
</calcChain>
</file>

<file path=xl/comments1.xml><?xml version="1.0" encoding="utf-8"?>
<comments xmlns="http://schemas.openxmlformats.org/spreadsheetml/2006/main">
  <authors>
    <author>Autor</author>
  </authors>
  <commentList>
    <comment ref="M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Bude žádat podnikatelský subjek - Soukromoprávní subjekty vykonávající
veřejně prospěšnou činnost (v případě
aktivity 4.1 Integrační sociální podnik</t>
        </r>
      </text>
    </comment>
    <comment ref="M18" authorId="0" shapeId="0">
      <text>
        <r>
          <rPr>
            <sz val="9"/>
            <color indexed="81"/>
            <rFont val="Tahoma"/>
            <family val="2"/>
            <charset val="238"/>
          </rPr>
          <t>Autor:
Dle zásobníku projektových záměrů předpokládáme, že naprostou většinu 
podpor získají NNO - Soukromoprávní subjekty vykonávající
veřejně prospěšnou činnost.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Dle zásobníku projektových záměrů předpokládáme, že naprostou většinu 
podpor získají NNO - Soukromoprávní subjekty vykonávající
veřejně prospěšnou činnost.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Dle zásobníku projektových záměrů předpokládáme, že naprostou většinu 
podpor získají NNO - Soukromoprávní subjekty vykonávající
veřejně prospěšnou činnost.</t>
        </r>
      </text>
    </comment>
  </commentList>
</comments>
</file>

<file path=xl/sharedStrings.xml><?xml version="1.0" encoding="utf-8"?>
<sst xmlns="http://schemas.openxmlformats.org/spreadsheetml/2006/main" count="1389" uniqueCount="253">
  <si>
    <t>Specifický cíl SCLLD</t>
  </si>
  <si>
    <t>Opatření SCLLD</t>
  </si>
  <si>
    <t>Program</t>
  </si>
  <si>
    <t>Prioritní osa OP/Priorita unie</t>
  </si>
  <si>
    <t>Investiční priorita OP/Prioritní oblast</t>
  </si>
  <si>
    <t>Speficický cíl OP/Operace PRV</t>
  </si>
  <si>
    <t xml:space="preserve">IDENTIFIKACE programu </t>
  </si>
  <si>
    <t>PLÁN FINANCOVÁNÍ (způsobilé výdaje v tis. Kč)</t>
  </si>
  <si>
    <t>Celkové způsobilé výdaje (CZV)</t>
  </si>
  <si>
    <t>Z toho Podpora</t>
  </si>
  <si>
    <t>Z toho Vlatní zdroje příjemce</t>
  </si>
  <si>
    <t>Příspěvek Unie (a)</t>
  </si>
  <si>
    <t>Národní veřejné zdroje (SR, SF) (b)</t>
  </si>
  <si>
    <t>Národní soukromé zdroje (d)</t>
  </si>
  <si>
    <t>Nezpůsobilé výdaje (tis. Kč)</t>
  </si>
  <si>
    <t>Národní veřejné zdroje (kraj, obec, jiné) (c )</t>
  </si>
  <si>
    <t xml:space="preserve">OP Z </t>
  </si>
  <si>
    <t>1.1. Doprava</t>
  </si>
  <si>
    <t>IROP</t>
  </si>
  <si>
    <t>2.1. Obnova krajiny a její využití</t>
  </si>
  <si>
    <t>PRV</t>
  </si>
  <si>
    <t>Podpora sociálního začleňování, snižování chudoby a hospodářského rozvoje ve vennkovských oblastech</t>
  </si>
  <si>
    <t>Posílení místního rozvoje ve venkovských oblastech</t>
  </si>
  <si>
    <t>Podpora provádění operací v rámci komunitně vedeného místního rozvoje</t>
  </si>
  <si>
    <t>3.1. Podpora sociálního podnikání</t>
  </si>
  <si>
    <t>3.2. Vytvářet pracovní příležitosti na venkově</t>
  </si>
  <si>
    <t>4.1. Realizace vzdělávacích programů, včetně neformálního a dalšího vzdělávání a prorodinná opatření</t>
  </si>
  <si>
    <t>4.2. Rozvoj sociálních služeb a sociálního začleňování</t>
  </si>
  <si>
    <t>Sociální začleňování a boj s chudobou</t>
  </si>
  <si>
    <t>Strategie komunitně vedeného místního rozvoje</t>
  </si>
  <si>
    <t>Zvýšit zapojení lokálních aktrérů do řešení problémů nezaměstnanosti a sociální začleňování ve venkovských oblastech</t>
  </si>
  <si>
    <t>5.1. Podpora spolupráce mezi MAS a v území MAS</t>
  </si>
  <si>
    <t>2015 -2023</t>
  </si>
  <si>
    <t>Programový rámec</t>
  </si>
  <si>
    <t>Nezpůsobilé výdaje (v tis. Kč)</t>
  </si>
  <si>
    <t>Z toho Vlastní zdroje příjemci</t>
  </si>
  <si>
    <t>PR IROP</t>
  </si>
  <si>
    <t>PR ZAM</t>
  </si>
  <si>
    <t>PR PRV</t>
  </si>
  <si>
    <t>Idetifikace indikátorů</t>
  </si>
  <si>
    <t>Hodnoty indikátorů</t>
  </si>
  <si>
    <t>Odůvodnění, jakým způsobem byly hodnoty stanoveny</t>
  </si>
  <si>
    <t>Kód NČI2014+</t>
  </si>
  <si>
    <t>Název indikátoru</t>
  </si>
  <si>
    <t>Měrná jednotka</t>
  </si>
  <si>
    <t>Typ indikátoru (výstup/ výsledek)</t>
  </si>
  <si>
    <t>Výchozí hodnota</t>
  </si>
  <si>
    <t>Datum výchozí hodnoty</t>
  </si>
  <si>
    <t>Cílová hodnota</t>
  </si>
  <si>
    <t>Datum cílové hodnoty</t>
  </si>
  <si>
    <t>Milník 31.12.2018 (je-li ŘO vyžadován)</t>
  </si>
  <si>
    <t>Průnik potřeb území, přidělené alokace a předpokládaných cen projektových záměrů.</t>
  </si>
  <si>
    <t xml:space="preserve">7 51 20 </t>
  </si>
  <si>
    <t>7 63 10</t>
  </si>
  <si>
    <t>7 61 00</t>
  </si>
  <si>
    <t>7 50 01</t>
  </si>
  <si>
    <t>Počet realizací vedoucích ke zvýšení bezpečnosti v dopravě</t>
  </si>
  <si>
    <t>Výstup</t>
  </si>
  <si>
    <t>Výsledek</t>
  </si>
  <si>
    <t>%</t>
  </si>
  <si>
    <t>ks</t>
  </si>
  <si>
    <t>km</t>
  </si>
  <si>
    <t xml:space="preserve">Délka nově vybudovaných cyklostezek a cyklotras </t>
  </si>
  <si>
    <t>Podíl cyklistiky na přepravních výkonech</t>
  </si>
  <si>
    <t>Podíl veřejné osobní dopravy na celkových výkonech v osobní dopravě</t>
  </si>
  <si>
    <t>x</t>
  </si>
  <si>
    <t>6 75 10</t>
  </si>
  <si>
    <t>5 00 30</t>
  </si>
  <si>
    <t>5 54 02</t>
  </si>
  <si>
    <t>5 00 00</t>
  </si>
  <si>
    <t>5 00 01</t>
  </si>
  <si>
    <t xml:space="preserve">Kapacita služeb a sociální práce </t>
  </si>
  <si>
    <t>Podíl osob předčasně opouštějících vzdělávací systém</t>
  </si>
  <si>
    <t>Počet poskytovaných druhů sociálních služeb</t>
  </si>
  <si>
    <t xml:space="preserve">Počet podpořených vzdělávacích zařízení </t>
  </si>
  <si>
    <t>Kapacita podporovaných zařízení péče o děti nebo vzdělávacích zařízení</t>
  </si>
  <si>
    <t>klienti</t>
  </si>
  <si>
    <t>zařízení</t>
  </si>
  <si>
    <t>služby</t>
  </si>
  <si>
    <t>osoby</t>
  </si>
  <si>
    <t>Celková délka lesních cest</t>
  </si>
  <si>
    <t>Celková délka cest zajišťující zpřístupnění pozemků, zvýšení prostupnosti krajiny a její diverzifikaci</t>
  </si>
  <si>
    <t>Počet podpořených podniků/příjemců</t>
  </si>
  <si>
    <t>Celková plocha</t>
  </si>
  <si>
    <t>Počet podpořených operací</t>
  </si>
  <si>
    <t>počet</t>
  </si>
  <si>
    <t>ha</t>
  </si>
  <si>
    <t>akce</t>
  </si>
  <si>
    <t>9 43 02</t>
  </si>
  <si>
    <t>9 43 01</t>
  </si>
  <si>
    <t>9 37 01</t>
  </si>
  <si>
    <t>9 30 01</t>
  </si>
  <si>
    <t>9 27 02</t>
  </si>
  <si>
    <t>1 04 11</t>
  </si>
  <si>
    <t>1 00 00</t>
  </si>
  <si>
    <t>1 01 02</t>
  </si>
  <si>
    <t>1 03 00</t>
  </si>
  <si>
    <t>1 04 00</t>
  </si>
  <si>
    <t xml:space="preserve">1 04 03 </t>
  </si>
  <si>
    <t>Míra nezaměstnanosti osob s nejnižším vzděláním</t>
  </si>
  <si>
    <t>Počet podniků pobírajících podporu</t>
  </si>
  <si>
    <t>Počet podniků pobírajících granty</t>
  </si>
  <si>
    <t>Soukromé investice odpovídající veřejné podpoře podniků (granty) - výpočet = alokace/27,5/95*5</t>
  </si>
  <si>
    <t>Zvýšení zaměstnanosti v podporovaných podnicích</t>
  </si>
  <si>
    <t>Zvýšení zaměstnanosti v podporovaných podnicích se zaměřením na znevýhodněné skupiny</t>
  </si>
  <si>
    <t>podnik</t>
  </si>
  <si>
    <t>€</t>
  </si>
  <si>
    <t>FTE</t>
  </si>
  <si>
    <t>1 02 11</t>
  </si>
  <si>
    <t>6 00 00</t>
  </si>
  <si>
    <t>1 02 12</t>
  </si>
  <si>
    <t>Počet sociálních podniků vzniklých díky podpoře, které fungují i po skončení podpory</t>
  </si>
  <si>
    <t>organizace</t>
  </si>
  <si>
    <t>Celkový počet účastníků</t>
  </si>
  <si>
    <t xml:space="preserve">Počet podpořených již existujících sociálních podniků </t>
  </si>
  <si>
    <t>účastníci</t>
  </si>
  <si>
    <t>9 48 00</t>
  </si>
  <si>
    <t>Pracovní místa vytvořená v rámci podpořených projektů (Leader)</t>
  </si>
  <si>
    <t>6 70 10</t>
  </si>
  <si>
    <t>6 26 00</t>
  </si>
  <si>
    <t>6 27 00</t>
  </si>
  <si>
    <t>6 29 00</t>
  </si>
  <si>
    <t>6 31 00</t>
  </si>
  <si>
    <t>6 32 00</t>
  </si>
  <si>
    <t>6 20 00</t>
  </si>
  <si>
    <t>6 70 01</t>
  </si>
  <si>
    <t>Kapacita podpořených zařízení péče o děti nebo vzdělávacích zařízení</t>
  </si>
  <si>
    <t>Kapacita podpořených služeb</t>
  </si>
  <si>
    <t>Počet projektů, které zcela nebo zčásti provádějí sociální partneři nebo nevládní organizace</t>
  </si>
  <si>
    <t>místa</t>
  </si>
  <si>
    <t>projekty</t>
  </si>
  <si>
    <t>Využívání podpořených služeb</t>
  </si>
  <si>
    <t>Účastníci, kteří získali kvalifikaci po ukončení své účasti</t>
  </si>
  <si>
    <t>Účastníci zaměstnaní po ukončení své účasti, včetně OSVČ</t>
  </si>
  <si>
    <t>Účastníci zaměstnaní 6 měsíců po ukončení své účasti, včetně OSVČ</t>
  </si>
  <si>
    <t>Účastníci ve věku nad 54 let zaměstnaní 6 měsíců po ukončení své účasti, včetně OSVČ</t>
  </si>
  <si>
    <t>5 51 02</t>
  </si>
  <si>
    <t>6 73 15</t>
  </si>
  <si>
    <t>6 73 10</t>
  </si>
  <si>
    <t>Počet podpořených komunitních center</t>
  </si>
  <si>
    <t>Bývalí účastníci projektů v oblasti sociálních služeb, u nichž služba naplnila svůj účel</t>
  </si>
  <si>
    <t>Bývalí účastníci projektů, u nichž intervence formou sociální práce naplnila svůj účel</t>
  </si>
  <si>
    <t>podniky</t>
  </si>
  <si>
    <t>9 25 01</t>
  </si>
  <si>
    <t>Celkové veřejné výdaje (O.1)</t>
  </si>
  <si>
    <t>b</t>
  </si>
  <si>
    <t>c</t>
  </si>
  <si>
    <t>IROP - Udržitelná doprava</t>
  </si>
  <si>
    <t>IROP - Sociální podnikání</t>
  </si>
  <si>
    <t>OP Z - Sociální služby</t>
  </si>
  <si>
    <t>OP Z - Sociální podnikání</t>
  </si>
  <si>
    <t>Zemědělství</t>
  </si>
  <si>
    <t>Potravinářství</t>
  </si>
  <si>
    <t>Obnova krajiny a její využití - pozemkové úpravy</t>
  </si>
  <si>
    <t>Podnikání na venkově</t>
  </si>
  <si>
    <t>Obnova krajiny a její využití - neproduktivní investice v lese</t>
  </si>
  <si>
    <t>Lesnictví</t>
  </si>
  <si>
    <t>Podpora spolupráce mezi MAS</t>
  </si>
  <si>
    <t>Obnova krajiny a její využití - protipovodňová opatření</t>
  </si>
  <si>
    <t>Obnova krajiny a její využití - lesnická infrastruktura</t>
  </si>
  <si>
    <t>2015 - 2023</t>
  </si>
  <si>
    <t>Podopatření SCLLD</t>
  </si>
  <si>
    <t>X</t>
  </si>
  <si>
    <t>a</t>
  </si>
  <si>
    <t>OP Z</t>
  </si>
  <si>
    <t>Opatření PR</t>
  </si>
  <si>
    <t xml:space="preserve">PR </t>
  </si>
  <si>
    <t>Konkretizované provázání jednotlivých programových rámců strategie</t>
  </si>
  <si>
    <t>Investiční priorita OP / Prioritní oblast</t>
  </si>
  <si>
    <t>Specifický cíl OP / Operace PRV</t>
  </si>
  <si>
    <t>Prioritní osa OP / Priorita Unie</t>
  </si>
  <si>
    <t>shodná opatření PR</t>
  </si>
  <si>
    <t>žádná integrační vazba napříč PR</t>
  </si>
  <si>
    <t>slabá integrační vazba - synergie napříč PR</t>
  </si>
  <si>
    <t>silná integrační vazba - podmíněnost napříč PR</t>
  </si>
  <si>
    <t>7 64 01</t>
  </si>
  <si>
    <t>Počet parkovacích míst pro jízdní kola</t>
  </si>
  <si>
    <t>7 62 00</t>
  </si>
  <si>
    <t>Délka rekonstruovaných cyklostezek a cyklotras</t>
  </si>
  <si>
    <t>5 54 01</t>
  </si>
  <si>
    <t>Počet podpořených zázemí pro služby a sociální práci</t>
  </si>
  <si>
    <t>4. Komunitně vedený místní rozvoj</t>
  </si>
  <si>
    <t>9d. Provádění investic  vrámci komunitně vedených strategií místního rozvoje</t>
  </si>
  <si>
    <t>4.1. Posílení komunitně vedeného místního rozvoje za účelem zvýšení kvality života ve venkovských oblastech a aktivizace msítního potenciálu</t>
  </si>
  <si>
    <t>Hodnoty přebírá MAS z PD IROP</t>
  </si>
  <si>
    <t>1x Vybudování přechodu, světelné signalizace a bezbariérového chodníku| 1x Vybudování chodníku podél silnice I. Třídy a zřízení přechodu | 1x Vybudování chodínku z místní části Starý Pelhřimov do města Pelhřimov k zákldní škole, školce a sportovišti. | 2x Vybudování chodníku podél silnice II. třídy - ceny jednotlivých opatření byly odborně odhadnuty v rámci spolupráce s  investičním odborem města Pelhřimova na 6 mil. Kč</t>
  </si>
  <si>
    <t>2 km cyklotrasy = 4 mil. Kč - předpokládáme, že oprava nebude tolik finančně náročná a počítáme se 2 mil. Kč</t>
  </si>
  <si>
    <t>2 * 100 tis. Kč (20 stojanů na kola) = 200 tis. Kč / 40 stojanů na kola</t>
  </si>
  <si>
    <t>3 km cyklotrasy + 1 km cyklostezky = 6,3 mil. Kč - dle obdobných zakázek v regionu předpokládáme, že se akce vysoutěží do 5,9 mil. Kč</t>
  </si>
  <si>
    <t>V komunitním centru ze zásobníku záměrů je plánováno poskytovat 2 sociální služby. (6*500.000)+(42*100.000)=7.200.000 Kč</t>
  </si>
  <si>
    <t>3x neformální = 40 (2x á10os. + 1x á20os.)</t>
  </si>
  <si>
    <t>V zásobníku záměrů se sešlo 5 záměrů na neformální a celoživotní vzdělávání. Vzhledem k omezené alokaci předpokládáme podpoření 3 zařízení, která budou zaměřená na jazykové kurzy a ICT kurzy, jedno zařízení bude kombinovat oba typy kurzů. Všechna zařízení plánují realizovat drobné stavební úpravy a pořizovat vybavení. Všechny záměry byly neformální.</t>
  </si>
  <si>
    <t>Hodnota milníku je 0, protože v rozpočtu je podpora plánována na rok 2020. Předpokádá se podpora jednoho stávajícího podniku, který se stane sociálním podnikem. Předpokládaná cena za jeden podnik je 5 mil. Kč. Předpokládáme vytvoření 10 FTE z čehož 5 FTE bude obsazeno pracovníky ze znevýhodněných skupin. Náklad neodpovídá stanovenému průměru, jelikož by při jeho dodržení byla podpora srovnatelná s podporou podnikání v rámci PRV, kde nebudou pracovní místa obsazována pracovníky ze znevýhodněných skupin. V rámci strategie chceme sociální podniky oproti klasickým více zvýhodnit.</t>
  </si>
  <si>
    <t>Předpokádá se podpora jednoho stávajícího podniku, který se stane sociálním podnikem. Předpokládaná cena za jeden podnik je 5 mil. Kč. Předpokládáme vytvoření 10 FTE z čehož 5 FTE bude obsazeno pracovníky ze znevýhodněných skupin. Náklad neodpovídá stanovenému průměru, jelikož by při jeho dodržení byla podpora srovnatelná s podporou podnikání v rámci PRV, kde nebudou pracovní místa obsazována pracovníky ze znevýhodněných skupin. V rámci strategie chceme sociální podniky oproti klasickým více zvýhodnit.</t>
  </si>
  <si>
    <t>263,16 (5% spoluúčast na investici v rámci dotace) / 27,5 (stanovený kurz) = 9,5695</t>
  </si>
  <si>
    <t>V soc. podniku vznikne celkem 10 FTE - vycházíme ze zásobníku záměrů.</t>
  </si>
  <si>
    <t>V soc. podniku vznikne celkem 3,5 FTE určených pro pracovníky ze znevýhodněných skupin - vycházíme ze zásobníku záměrů.</t>
  </si>
  <si>
    <t>Plánovaná okamžitá kapacita komunitního centra ze zásobníků záměrů je 10 osob. V současné době komunitní centrum neexistuje, proto je výchozí hodnota 0.</t>
  </si>
  <si>
    <t>V zásobníku záměrů jsme obdrželi pouze jeden záměr na vybudování komunitního centra. Předpokládané využití je plánováno na 6 uživatelů soc. služeb a 42 uživatelů ostatních služeb.</t>
  </si>
  <si>
    <t>Počet zaměstnavatelů, kteří podporují
flexibilní formy práce</t>
  </si>
  <si>
    <t xml:space="preserve">Počet osob pracujících v rámci flexibilních
forem práce </t>
  </si>
  <si>
    <t xml:space="preserve">Počet napsaných a zveřejněných analytických
a strategických dokumentů (vč. evaluačních) </t>
  </si>
  <si>
    <t>Znevýhodnění účastníci, kteří po ukončení své
účasti hledají zaměstnání, jsou v procesu
vzdělávání/ odborné přípravy, rozšiřují si
kvalifikaci nebo jsou zaměstnaní, a to i OSVČ</t>
  </si>
  <si>
    <t>dokumenty</t>
  </si>
  <si>
    <t>Znevýhodnění účastníci zaměstnaní 6 měsíců po ukončení své účasti, včetně OSVČ</t>
  </si>
  <si>
    <t>Jedna studie vytvořená za účelem zjištění potřeb zaměstnavatelů.</t>
  </si>
  <si>
    <t>Nové nebo inovované sociální služby týkající
se bydlení</t>
  </si>
  <si>
    <t>Služba na pomoc při hledání podnájmu, která bude spojená s pací v sociálně vyloučených lokalitách</t>
  </si>
  <si>
    <t>NNO vyparacuje studii na řešení problematiky sociálně vyloučených lokalit</t>
  </si>
  <si>
    <t>Znevýhodnění účastníci  zaměstnaní 6 měsíců po ukončení své účasti, včetně OSVČ</t>
  </si>
  <si>
    <t xml:space="preserve"> 19.2.1 </t>
  </si>
  <si>
    <t xml:space="preserve"> 19.3.1 </t>
  </si>
  <si>
    <t>Stanovený limit dle tabulky Mze</t>
  </si>
  <si>
    <t>Jedná se o předpokládaný počet zapojených lidí ze sociálně vyloučených lokalit nebo z lokalit, které mají blízko sociálnímu vyloučení nebo osoby mimo uvedené lokality ohrožené sociálním vyloučením. Vycházíme z lokálního průzkumu provedeného partnerskou NNO. Dále pak vycházíme z kapacity podpořených služeb.</t>
  </si>
  <si>
    <t>Předpokládáme, že všichni účastníci získají kvalifikaci po ukončení své účasti.</t>
  </si>
  <si>
    <t>Předpokládáme, že účastníci budou zaměstnaní i po ukončení své účasti případně se stanou OSVČ.</t>
  </si>
  <si>
    <t>Předpokládáme, že účastníci budou zaměstnaní i 6 měsíců po ukončení své účasti případně se stanou OSVČ.</t>
  </si>
  <si>
    <t>V projektu předpokládáme zapojení jednoho účastníka z cílové skupiny 54+ a to i 6 měsíců po ukončení své účasti. Případně se stane OSVČ.</t>
  </si>
  <si>
    <t>Dle výše alokace předpokládáme podporu jednoho sociálního podniku, který bude dále fungovat i po skončení podpory.</t>
  </si>
  <si>
    <t>Dle výše alokace předpokládáme podporu jednoho sociálního podniku. Uvedený podnik vznikne pod již existujícím IČ.</t>
  </si>
  <si>
    <t>S ohledem na výši alokace předpokládáme podporu 3 účastníků.</t>
  </si>
  <si>
    <t>Předpokládáme, že všichni účastníci po ukončení své účasti budou hledat zaměstnání, budou v procesu odborné přípravy, rozšíří si kvalifikaci, získají zaměstnání nebo se stanou OSVČ.</t>
  </si>
  <si>
    <t>Podpora pracovních míst 1,5 x min. mzda o délce 1,5 roku při zapojení 16ti osob = 4,5 mil. Kč | Osoby zapojené do systému vzdělávání / rekvalifikace / rozšíření kvalifikace - 10.000 * 110 =1,1 mil. Kč (odborná příprava na konkrétní pracovní místo zaměstnavatele - místní průmyslové podniky vyžadují často velmi specifickou kvalifikaci, která nemá oporu ve standardním vzdělávacím systému v ČR.)</t>
  </si>
  <si>
    <t>Předpokládáme, že většina účastníků bude zaměstnána na základě rozšíření své odborné kvalifikace, případně se stanou OSVČ.</t>
  </si>
  <si>
    <t>Předpokládáme, že většina účastníků bude zaměstnána na základě rozšíření své odborné kvalifikace, případně se stanou OSVČ a budou ve své pracovní činnosti pokračovat i 6 měsíců po ukončení své účasti.</t>
  </si>
  <si>
    <t>Odhadujeme, že 5 účastníků bude ze skupiny 54+  a budou zaměstnaní či OSVČ i 6 měsíců po ukončení své účasti.</t>
  </si>
  <si>
    <t>Odhadujeme, že 50 účastníků bude ze skupiny znevýhodněných a budou zaměstnaní či OSVČ i 6 měsíců po ukončení své účasti.</t>
  </si>
  <si>
    <t>Předpokládáme podporu 3 NNO na území MAS Šipka, které se věnují uvedené problematice.</t>
  </si>
  <si>
    <t>Odhad - v regionu je převážně zaměstnanost tvořena průmyslem, který flexibilitu neumožňuje. Flexibilní pracovní místa předpokládáme  v administrativních zaměstnáních. Odhaduje podporu 2 zaměstnavatelů.</t>
  </si>
  <si>
    <t>Administrativní obory podnikání nemívají mnoho zaměstnanců, proto odhadujeme vytvoření 8 flexibilních pracovních míst  v návaznosti na indikátor 50105 a  jeho zdůvodnění.</t>
  </si>
  <si>
    <t>Předpokládáme, že téměř všichni zapojení znevýhodnění účastníci po ukončení své účasti budou hledat zaměstnání , budou v procesu odborné přípravy, budou si rozšiřovat kvalifikaci nebo budou zaměstnaní či se stanou OSVČ.</t>
  </si>
  <si>
    <t xml:space="preserve">Účastníci, kteří získali kvalifikaci po ukončení
své účasti
</t>
  </si>
  <si>
    <t xml:space="preserve">Účastníci zaměstnaní po ukončení své účasti,
včetně OSVČ
</t>
  </si>
  <si>
    <t>Účastníci zaměstnaní 6 měsíců po ukončení
své účasti, včetně OSVČ</t>
  </si>
  <si>
    <t>Předpokládáme podporu 2 zařízení (příměstské tábory), která budou mít dohromady kapacitu 30 osob.</t>
  </si>
  <si>
    <t>Předpokládáme podporu 2 ražízení s celkovou kapacitou 30 osob, z čehož odhadujeme podporu 150 účastníků (jde o hrubý odhad, jelikož se některé děti, respektive rodiče mohou zapojit vícekrát). Předpokládaný náklad na účastníka je 10.000 Kč = alokaci 1,5 mil. Kč.</t>
  </si>
  <si>
    <t>Předpokládáme, že všichni rodiče umístěných dětí budou zaměstnaní i po ukončení účasti</t>
  </si>
  <si>
    <t>Předpokládáme, že všichni znevýhodnění rodiče umístěných dětí budou zaměstnaní i po ukončení účasti.</t>
  </si>
  <si>
    <t>Předpokládáme, že téměř všichni rodiče umístěných dětí budou zaměstnaní i po ukončení účasti</t>
  </si>
  <si>
    <t>Předpokládáme, že 20 rodičů využije umístění dětí za účelem rozšíření své kvalifikace.</t>
  </si>
  <si>
    <t>Předpokládaný počet zapojených účastníků na více jak 40h.</t>
  </si>
  <si>
    <t>Předpokládáme podporu vzniku jednoho komunitního centra</t>
  </si>
  <si>
    <t>Předpokládáme, že služba naplní svůj účel u všech zapojených.</t>
  </si>
  <si>
    <t>Předpokládáme podporu především projektů, které budou provádět sociální partneři.</t>
  </si>
  <si>
    <t>Předpokládáme, že intervence naplní svůj účel u všech zapojených.</t>
  </si>
  <si>
    <t>Předpokládáme podporu 5 sociálních pracovníků a dále pak 15 míst pro vyúžívání bagatelní podpory v rámci činnosti komunitního centra. 5pracovníků * 3roky = 3,6 mil. Kč + komunitní cetnrum kapacita 15*100.000 Kč = 1,5 mil. Kč (25.000 Kč * 60 využívajících).</t>
  </si>
  <si>
    <t>Předpokládáme, že všichni účastníci dokáží své vzdělávání dokončit.</t>
  </si>
  <si>
    <t>h) Financování podle programů a ESI fondů</t>
  </si>
  <si>
    <t>IROP - Vzdělávání</t>
  </si>
  <si>
    <t>IROP - Komunitní centra</t>
  </si>
  <si>
    <t>1.2. Rozvoj infrastruktury občanské společnosti</t>
  </si>
  <si>
    <t>OP Z - Prorodinná opatření</t>
  </si>
  <si>
    <t>OP Z - Zaměstnanost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</si>
</sst>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4" fillId="0" borderId="22" xfId="0" applyFont="1" applyBorder="1" applyAlignment="1"/>
    <xf numFmtId="3" fontId="0" fillId="6" borderId="0" xfId="0" applyNumberFormat="1" applyFill="1" applyBorder="1" applyAlignment="1">
      <alignment vertical="center"/>
    </xf>
    <xf numFmtId="0" fontId="0" fillId="6" borderId="0" xfId="0" applyFill="1"/>
    <xf numFmtId="3" fontId="0" fillId="5" borderId="1" xfId="0" applyNumberFormat="1" applyFill="1" applyBorder="1" applyAlignment="1">
      <alignment horizontal="center" vertical="center"/>
    </xf>
    <xf numFmtId="3" fontId="0" fillId="5" borderId="6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left" vertical="center" wrapText="1"/>
    </xf>
    <xf numFmtId="0" fontId="0" fillId="5" borderId="34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center" vertical="center"/>
    </xf>
    <xf numFmtId="0" fontId="4" fillId="0" borderId="29" xfId="0" applyFont="1" applyBorder="1" applyAlignment="1"/>
    <xf numFmtId="4" fontId="0" fillId="5" borderId="1" xfId="0" applyNumberFormat="1" applyFill="1" applyBorder="1" applyAlignment="1">
      <alignment vertical="center"/>
    </xf>
    <xf numFmtId="4" fontId="0" fillId="5" borderId="6" xfId="0" applyNumberFormat="1" applyFill="1" applyBorder="1" applyAlignment="1">
      <alignment vertical="center"/>
    </xf>
    <xf numFmtId="4" fontId="4" fillId="0" borderId="29" xfId="0" applyNumberFormat="1" applyFont="1" applyBorder="1" applyAlignment="1"/>
    <xf numFmtId="0" fontId="0" fillId="2" borderId="17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4" fontId="0" fillId="5" borderId="1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right" vertical="center"/>
    </xf>
    <xf numFmtId="0" fontId="0" fillId="0" borderId="0" xfId="0" applyBorder="1"/>
    <xf numFmtId="0" fontId="0" fillId="2" borderId="14" xfId="0" applyFill="1" applyBorder="1" applyAlignment="1">
      <alignment vertical="center" wrapText="1"/>
    </xf>
    <xf numFmtId="0" fontId="0" fillId="0" borderId="0" xfId="0" applyAlignment="1"/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7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4" fontId="0" fillId="5" borderId="1" xfId="0" applyNumberFormat="1" applyFill="1" applyBorder="1" applyAlignment="1">
      <alignment vertical="center"/>
    </xf>
    <xf numFmtId="4" fontId="0" fillId="5" borderId="6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right" vertical="center"/>
    </xf>
    <xf numFmtId="4" fontId="0" fillId="5" borderId="6" xfId="0" applyNumberFormat="1" applyFill="1" applyBorder="1" applyAlignment="1">
      <alignment horizontal="right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4" fontId="0" fillId="5" borderId="6" xfId="0" applyNumberFormat="1" applyFill="1" applyBorder="1" applyAlignment="1">
      <alignment horizontal="right" vertical="center"/>
    </xf>
    <xf numFmtId="4" fontId="0" fillId="5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/>
    </xf>
    <xf numFmtId="4" fontId="0" fillId="5" borderId="1" xfId="0" applyNumberFormat="1" applyFill="1" applyBorder="1" applyAlignment="1">
      <alignment vertical="center"/>
    </xf>
    <xf numFmtId="4" fontId="0" fillId="5" borderId="6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3" fontId="0" fillId="2" borderId="11" xfId="0" applyNumberFormat="1" applyFill="1" applyBorder="1" applyAlignment="1">
      <alignment horizontal="left" vertical="center" wrapText="1"/>
    </xf>
    <xf numFmtId="3" fontId="0" fillId="2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4" fontId="0" fillId="5" borderId="11" xfId="0" applyNumberFormat="1" applyFill="1" applyBorder="1" applyAlignment="1">
      <alignment horizontal="right" vertical="center"/>
    </xf>
    <xf numFmtId="4" fontId="0" fillId="5" borderId="12" xfId="0" applyNumberFormat="1" applyFill="1" applyBorder="1" applyAlignment="1">
      <alignment horizontal="right" vertical="center"/>
    </xf>
    <xf numFmtId="4" fontId="0" fillId="5" borderId="23" xfId="0" applyNumberFormat="1" applyFill="1" applyBorder="1" applyAlignment="1">
      <alignment horizontal="right" vertical="center"/>
    </xf>
    <xf numFmtId="4" fontId="0" fillId="5" borderId="12" xfId="0" applyNumberFormat="1" applyFill="1" applyBorder="1" applyAlignment="1">
      <alignment vertical="center"/>
    </xf>
    <xf numFmtId="4" fontId="0" fillId="5" borderId="6" xfId="0" applyNumberFormat="1" applyFill="1" applyBorder="1" applyAlignment="1">
      <alignment vertical="center"/>
    </xf>
    <xf numFmtId="4" fontId="0" fillId="5" borderId="11" xfId="0" applyNumberFormat="1" applyFill="1" applyBorder="1" applyAlignment="1">
      <alignment vertical="center"/>
    </xf>
    <xf numFmtId="4" fontId="0" fillId="5" borderId="1" xfId="0" applyNumberFormat="1" applyFill="1" applyBorder="1" applyAlignment="1">
      <alignment vertical="center"/>
    </xf>
    <xf numFmtId="4" fontId="0" fillId="5" borderId="14" xfId="0" applyNumberFormat="1" applyFill="1" applyBorder="1" applyAlignment="1">
      <alignment horizontal="right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" fontId="0" fillId="5" borderId="14" xfId="0" applyNumberFormat="1" applyFill="1" applyBorder="1" applyAlignment="1">
      <alignment horizontal="right" vertical="center"/>
    </xf>
    <xf numFmtId="4" fontId="0" fillId="5" borderId="11" xfId="0" applyNumberFormat="1" applyFill="1" applyBorder="1" applyAlignment="1">
      <alignment vertical="center"/>
    </xf>
    <xf numFmtId="4" fontId="0" fillId="5" borderId="1" xfId="0" applyNumberFormat="1" applyFill="1" applyBorder="1" applyAlignment="1">
      <alignment vertical="center"/>
    </xf>
    <xf numFmtId="4" fontId="0" fillId="5" borderId="6" xfId="0" applyNumberFormat="1" applyFill="1" applyBorder="1" applyAlignment="1">
      <alignment vertical="center"/>
    </xf>
    <xf numFmtId="4" fontId="0" fillId="5" borderId="23" xfId="0" applyNumberFormat="1" applyFill="1" applyBorder="1" applyAlignment="1">
      <alignment horizontal="right" vertical="center"/>
    </xf>
    <xf numFmtId="4" fontId="0" fillId="5" borderId="12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4" fontId="0" fillId="5" borderId="11" xfId="0" applyNumberFormat="1" applyFill="1" applyBorder="1" applyAlignment="1">
      <alignment horizontal="right" vertical="center"/>
    </xf>
    <xf numFmtId="4" fontId="0" fillId="5" borderId="12" xfId="0" applyNumberFormat="1" applyFill="1" applyBorder="1" applyAlignment="1">
      <alignment horizontal="right" vertical="center"/>
    </xf>
    <xf numFmtId="4" fontId="0" fillId="5" borderId="1" xfId="0" applyNumberFormat="1" applyFill="1" applyBorder="1" applyAlignment="1">
      <alignment horizontal="right" vertical="center"/>
    </xf>
    <xf numFmtId="4" fontId="0" fillId="5" borderId="11" xfId="0" applyNumberFormat="1" applyFill="1" applyBorder="1" applyAlignment="1">
      <alignment horizontal="right" vertical="center"/>
    </xf>
    <xf numFmtId="4" fontId="0" fillId="5" borderId="12" xfId="0" applyNumberFormat="1" applyFill="1" applyBorder="1" applyAlignment="1">
      <alignment horizontal="right" vertical="center"/>
    </xf>
    <xf numFmtId="4" fontId="0" fillId="5" borderId="6" xfId="0" applyNumberFormat="1" applyFill="1" applyBorder="1" applyAlignment="1">
      <alignment horizontal="right" vertical="center"/>
    </xf>
    <xf numFmtId="4" fontId="0" fillId="5" borderId="23" xfId="0" applyNumberFormat="1" applyFill="1" applyBorder="1" applyAlignment="1">
      <alignment horizontal="right" vertical="center"/>
    </xf>
    <xf numFmtId="4" fontId="0" fillId="5" borderId="1" xfId="0" applyNumberFormat="1" applyFill="1" applyBorder="1" applyAlignment="1">
      <alignment vertical="center"/>
    </xf>
    <xf numFmtId="4" fontId="0" fillId="5" borderId="14" xfId="0" applyNumberFormat="1" applyFill="1" applyBorder="1" applyAlignment="1">
      <alignment horizontal="right" vertical="center"/>
    </xf>
    <xf numFmtId="4" fontId="0" fillId="5" borderId="11" xfId="0" applyNumberFormat="1" applyFill="1" applyBorder="1" applyAlignment="1">
      <alignment vertical="center"/>
    </xf>
    <xf numFmtId="4" fontId="0" fillId="5" borderId="12" xfId="0" applyNumberFormat="1" applyFill="1" applyBorder="1" applyAlignment="1">
      <alignment vertical="center"/>
    </xf>
    <xf numFmtId="4" fontId="0" fillId="5" borderId="6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2" borderId="34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3" fontId="8" fillId="5" borderId="16" xfId="0" applyNumberFormat="1" applyFont="1" applyFill="1" applyBorder="1" applyAlignment="1">
      <alignment horizontal="center" vertical="center"/>
    </xf>
    <xf numFmtId="3" fontId="0" fillId="5" borderId="17" xfId="0" applyNumberFormat="1" applyFill="1" applyBorder="1" applyAlignment="1">
      <alignment horizontal="left" vertical="center" wrapText="1"/>
    </xf>
    <xf numFmtId="3" fontId="0" fillId="5" borderId="17" xfId="0" applyNumberFormat="1" applyFill="1" applyBorder="1" applyAlignment="1">
      <alignment horizontal="center" vertical="center"/>
    </xf>
    <xf numFmtId="3" fontId="0" fillId="5" borderId="18" xfId="0" applyNumberFormat="1" applyFill="1" applyBorder="1" applyAlignment="1">
      <alignment horizontal="center" vertical="center"/>
    </xf>
    <xf numFmtId="164" fontId="0" fillId="5" borderId="37" xfId="0" applyNumberFormat="1" applyFill="1" applyBorder="1" applyAlignment="1">
      <alignment horizontal="center" vertical="center"/>
    </xf>
    <xf numFmtId="14" fontId="0" fillId="5" borderId="17" xfId="0" applyNumberFormat="1" applyFill="1" applyBorder="1" applyAlignment="1">
      <alignment horizontal="center" vertical="center"/>
    </xf>
    <xf numFmtId="165" fontId="0" fillId="5" borderId="17" xfId="0" applyNumberForma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left" vertical="center" wrapText="1"/>
    </xf>
    <xf numFmtId="164" fontId="0" fillId="5" borderId="24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4" fillId="0" borderId="22" xfId="0" applyFont="1" applyBorder="1" applyAlignment="1">
      <alignment horizontal="center"/>
    </xf>
    <xf numFmtId="0" fontId="0" fillId="2" borderId="20" xfId="0" applyFill="1" applyBorder="1" applyAlignment="1">
      <alignment horizontal="left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/>
    </xf>
    <xf numFmtId="0" fontId="1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vertical="center" wrapText="1"/>
    </xf>
    <xf numFmtId="0" fontId="0" fillId="5" borderId="18" xfId="0" applyFill="1" applyBorder="1" applyAlignment="1">
      <alignment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5" borderId="21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0" fillId="0" borderId="3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" fillId="0" borderId="22" xfId="0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ální" xfId="0" builtinId="0"/>
  </cellStyles>
  <dxfs count="20"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14</xdr:col>
      <xdr:colOff>9525</xdr:colOff>
      <xdr:row>10</xdr:row>
      <xdr:rowOff>152241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1"/>
          <a:ext cx="8543925" cy="186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zoomScale="80" zoomScaleNormal="80" workbookViewId="0">
      <pane xSplit="2" ySplit="3" topLeftCell="C10" activePane="bottomRight" state="frozen"/>
      <selection pane="topRight" activeCell="D1" sqref="D1"/>
      <selection pane="bottomLeft" activeCell="A7" sqref="A7"/>
      <selection pane="bottomRight" activeCell="H13" sqref="H13"/>
    </sheetView>
  </sheetViews>
  <sheetFormatPr defaultRowHeight="15" x14ac:dyDescent="0.25"/>
  <cols>
    <col min="1" max="1" width="18.140625" bestFit="1" customWidth="1"/>
    <col min="2" max="2" width="20.7109375" customWidth="1"/>
    <col min="3" max="3" width="12.28515625" customWidth="1"/>
    <col min="4" max="4" width="10.7109375" customWidth="1"/>
    <col min="5" max="7" width="20.7109375" customWidth="1"/>
    <col min="8" max="13" width="13.7109375" customWidth="1"/>
  </cols>
  <sheetData>
    <row r="1" spans="1:15" ht="15.75" customHeight="1" thickBot="1" x14ac:dyDescent="0.3">
      <c r="A1" s="172" t="s">
        <v>0</v>
      </c>
      <c r="B1" s="172" t="s">
        <v>1</v>
      </c>
      <c r="C1" s="180" t="s">
        <v>161</v>
      </c>
      <c r="D1" s="184" t="s">
        <v>6</v>
      </c>
      <c r="E1" s="184"/>
      <c r="F1" s="184"/>
      <c r="G1" s="184"/>
      <c r="H1" s="184" t="s">
        <v>7</v>
      </c>
      <c r="I1" s="184"/>
      <c r="J1" s="184"/>
      <c r="K1" s="184"/>
      <c r="L1" s="184"/>
      <c r="M1" s="182" t="s">
        <v>14</v>
      </c>
    </row>
    <row r="2" spans="1:15" ht="24" customHeight="1" thickBot="1" x14ac:dyDescent="0.3">
      <c r="A2" s="174"/>
      <c r="B2" s="173"/>
      <c r="C2" s="181"/>
      <c r="D2" s="185" t="s">
        <v>2</v>
      </c>
      <c r="E2" s="187" t="s">
        <v>3</v>
      </c>
      <c r="F2" s="187" t="s">
        <v>4</v>
      </c>
      <c r="G2" s="187" t="s">
        <v>5</v>
      </c>
      <c r="H2" s="189" t="s">
        <v>8</v>
      </c>
      <c r="I2" s="185" t="s">
        <v>9</v>
      </c>
      <c r="J2" s="189"/>
      <c r="K2" s="185" t="s">
        <v>10</v>
      </c>
      <c r="L2" s="189"/>
      <c r="M2" s="183"/>
    </row>
    <row r="3" spans="1:15" ht="63" customHeight="1" x14ac:dyDescent="0.25">
      <c r="A3" s="174"/>
      <c r="B3" s="173"/>
      <c r="C3" s="181"/>
      <c r="D3" s="186"/>
      <c r="E3" s="188"/>
      <c r="F3" s="188"/>
      <c r="G3" s="188"/>
      <c r="H3" s="190"/>
      <c r="I3" s="127" t="s">
        <v>11</v>
      </c>
      <c r="J3" s="128" t="s">
        <v>12</v>
      </c>
      <c r="K3" s="127" t="s">
        <v>15</v>
      </c>
      <c r="L3" s="128" t="s">
        <v>13</v>
      </c>
      <c r="M3" s="183"/>
    </row>
    <row r="4" spans="1:15" ht="27" thickBot="1" x14ac:dyDescent="0.45">
      <c r="A4" s="178" t="s">
        <v>160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5" ht="45" customHeight="1" x14ac:dyDescent="0.25">
      <c r="A5" s="129" t="s">
        <v>17</v>
      </c>
      <c r="B5" s="124" t="s">
        <v>147</v>
      </c>
      <c r="C5" s="71"/>
      <c r="D5" s="170" t="s">
        <v>18</v>
      </c>
      <c r="E5" s="170" t="s">
        <v>181</v>
      </c>
      <c r="F5" s="170" t="s">
        <v>182</v>
      </c>
      <c r="G5" s="170" t="s">
        <v>183</v>
      </c>
      <c r="H5" s="115">
        <f>SUM(I5:L5)</f>
        <v>14104.2</v>
      </c>
      <c r="I5" s="115">
        <f>SUM(I23,I41,I59,I77,I95,I113,I131,I149,I167)</f>
        <v>13399</v>
      </c>
      <c r="J5" s="115">
        <f>SUM(J23,J41,J59,J77,J95,J113,J131,J149,J167)</f>
        <v>0</v>
      </c>
      <c r="K5" s="115">
        <f>SUM(K23,K41,K59,K77,K95,K113,K131,K149,K167)</f>
        <v>705.2</v>
      </c>
      <c r="L5" s="115">
        <f>SUM(L23,L41,L59,L77,L95,L113,L131,L149,L167)</f>
        <v>0</v>
      </c>
      <c r="M5" s="113">
        <f>SUM(M23,M41,M59,M77,M95,M113,M131,M149,M167)</f>
        <v>0</v>
      </c>
      <c r="O5" s="9"/>
    </row>
    <row r="6" spans="1:15" ht="50.25" customHeight="1" x14ac:dyDescent="0.25">
      <c r="A6" s="171" t="s">
        <v>250</v>
      </c>
      <c r="B6" s="67" t="s">
        <v>249</v>
      </c>
      <c r="C6" s="69"/>
      <c r="D6" s="163"/>
      <c r="E6" s="163"/>
      <c r="F6" s="163"/>
      <c r="G6" s="163"/>
      <c r="H6" s="62">
        <f t="shared" ref="H6:H21" si="0">SUM(I6:L6)</f>
        <v>7578.95</v>
      </c>
      <c r="I6" s="62">
        <f>SUM(I24,I42,I60,I78,I96,I114,I132,I150,I169)</f>
        <v>7200</v>
      </c>
      <c r="J6" s="62">
        <f>SUM(J24,J42,J60,J78,J96,J114,J132,J150,J169)</f>
        <v>0</v>
      </c>
      <c r="K6" s="62">
        <f>SUM(K24,K42,K60,K78,K96,K114,K132,K150,K169)</f>
        <v>0</v>
      </c>
      <c r="L6" s="62">
        <f>SUM(L24,L42,L60,L78,L96,L114,L132,L150,L169)</f>
        <v>378.95</v>
      </c>
      <c r="M6" s="61">
        <f>SUM(M24,M42,M60,M78,M96,M114,M132,M150,M169)</f>
        <v>0</v>
      </c>
      <c r="O6" s="9"/>
    </row>
    <row r="7" spans="1:15" ht="45" customHeight="1" x14ac:dyDescent="0.25">
      <c r="A7" s="171"/>
      <c r="B7" s="132" t="s">
        <v>248</v>
      </c>
      <c r="C7" s="69"/>
      <c r="D7" s="163"/>
      <c r="E7" s="163"/>
      <c r="F7" s="163"/>
      <c r="G7" s="163"/>
      <c r="H7" s="110">
        <f>SUM(I7:M7)</f>
        <v>6105.26</v>
      </c>
      <c r="I7" s="110">
        <f>SUM(I25,I43,I61,I79,I97,I115,I133,I151,I169)</f>
        <v>5800</v>
      </c>
      <c r="J7" s="110">
        <f>SUM(J25,J43,J61,J79,J97,J115,J133,J151,J169)</f>
        <v>0</v>
      </c>
      <c r="K7" s="110">
        <f>SUM(K25,K43,K61,K79,K97,K115,K133,K151,K169)</f>
        <v>0</v>
      </c>
      <c r="L7" s="110">
        <f>SUM(L25,L43,L61,L79,L97,L115,L133,L151,L169)</f>
        <v>305.26</v>
      </c>
      <c r="M7" s="111">
        <f>SUM(M25,M43,M61,M79,M97,M115,M133,M151,M169)</f>
        <v>0</v>
      </c>
      <c r="O7" s="9"/>
    </row>
    <row r="8" spans="1:15" ht="60" x14ac:dyDescent="0.25">
      <c r="A8" s="171" t="s">
        <v>19</v>
      </c>
      <c r="B8" s="67" t="s">
        <v>155</v>
      </c>
      <c r="C8" s="68"/>
      <c r="D8" s="162" t="s">
        <v>20</v>
      </c>
      <c r="E8" s="162" t="s">
        <v>21</v>
      </c>
      <c r="F8" s="162" t="s">
        <v>22</v>
      </c>
      <c r="G8" s="162" t="s">
        <v>23</v>
      </c>
      <c r="H8" s="64">
        <f t="shared" si="0"/>
        <v>235</v>
      </c>
      <c r="I8" s="64">
        <v>150</v>
      </c>
      <c r="J8" s="64">
        <v>50</v>
      </c>
      <c r="K8" s="64">
        <v>0</v>
      </c>
      <c r="L8" s="64">
        <v>35</v>
      </c>
      <c r="M8" s="65">
        <v>0</v>
      </c>
      <c r="O8" s="10"/>
    </row>
    <row r="9" spans="1:15" ht="60" x14ac:dyDescent="0.25">
      <c r="A9" s="171"/>
      <c r="B9" s="67" t="s">
        <v>158</v>
      </c>
      <c r="C9" s="69"/>
      <c r="D9" s="163"/>
      <c r="E9" s="163"/>
      <c r="F9" s="163"/>
      <c r="G9" s="163"/>
      <c r="H9" s="64">
        <f t="shared" si="0"/>
        <v>588</v>
      </c>
      <c r="I9" s="64">
        <v>375</v>
      </c>
      <c r="J9" s="64">
        <v>125</v>
      </c>
      <c r="K9" s="64">
        <v>0</v>
      </c>
      <c r="L9" s="64">
        <v>88</v>
      </c>
      <c r="M9" s="65">
        <v>0</v>
      </c>
      <c r="O9" s="10"/>
    </row>
    <row r="10" spans="1:15" ht="45" x14ac:dyDescent="0.25">
      <c r="A10" s="171"/>
      <c r="B10" s="67" t="s">
        <v>159</v>
      </c>
      <c r="C10" s="69"/>
      <c r="D10" s="163"/>
      <c r="E10" s="163"/>
      <c r="F10" s="163"/>
      <c r="G10" s="163"/>
      <c r="H10" s="64">
        <f t="shared" si="0"/>
        <v>2500</v>
      </c>
      <c r="I10" s="64">
        <v>1500</v>
      </c>
      <c r="J10" s="64">
        <v>500</v>
      </c>
      <c r="K10" s="64">
        <v>0</v>
      </c>
      <c r="L10" s="64">
        <v>500</v>
      </c>
      <c r="M10" s="65">
        <v>0</v>
      </c>
      <c r="O10" s="10"/>
    </row>
    <row r="11" spans="1:15" ht="54" customHeight="1" x14ac:dyDescent="0.25">
      <c r="A11" s="171"/>
      <c r="B11" s="67" t="s">
        <v>153</v>
      </c>
      <c r="C11" s="70"/>
      <c r="D11" s="168"/>
      <c r="E11" s="168"/>
      <c r="F11" s="168"/>
      <c r="G11" s="168"/>
      <c r="H11" s="64">
        <f t="shared" si="0"/>
        <v>1250</v>
      </c>
      <c r="I11" s="64">
        <v>750</v>
      </c>
      <c r="J11" s="64">
        <v>250</v>
      </c>
      <c r="K11" s="64">
        <v>0</v>
      </c>
      <c r="L11" s="64">
        <v>250</v>
      </c>
      <c r="M11" s="65">
        <v>0</v>
      </c>
      <c r="O11" s="10"/>
    </row>
    <row r="12" spans="1:15" ht="138" customHeight="1" x14ac:dyDescent="0.25">
      <c r="A12" s="179" t="s">
        <v>24</v>
      </c>
      <c r="B12" s="67" t="s">
        <v>148</v>
      </c>
      <c r="C12" s="67"/>
      <c r="D12" s="66" t="s">
        <v>18</v>
      </c>
      <c r="E12" s="66" t="s">
        <v>181</v>
      </c>
      <c r="F12" s="66" t="s">
        <v>182</v>
      </c>
      <c r="G12" s="66" t="s">
        <v>183</v>
      </c>
      <c r="H12" s="64">
        <f t="shared" si="0"/>
        <v>5263.16</v>
      </c>
      <c r="I12" s="64">
        <f t="shared" ref="I12:M13" si="1">SUM(I30,I48,I66,I84,I102,I120,I138,I156,I174)</f>
        <v>5000</v>
      </c>
      <c r="J12" s="64">
        <f t="shared" si="1"/>
        <v>0</v>
      </c>
      <c r="K12" s="64">
        <f t="shared" si="1"/>
        <v>0</v>
      </c>
      <c r="L12" s="64">
        <f t="shared" si="1"/>
        <v>263.16000000000003</v>
      </c>
      <c r="M12" s="65">
        <f t="shared" si="1"/>
        <v>0</v>
      </c>
      <c r="O12" s="9"/>
    </row>
    <row r="13" spans="1:15" ht="55.9" customHeight="1" x14ac:dyDescent="0.25">
      <c r="A13" s="179"/>
      <c r="B13" s="122" t="s">
        <v>150</v>
      </c>
      <c r="C13" s="68"/>
      <c r="D13" s="121" t="s">
        <v>16</v>
      </c>
      <c r="E13" s="121" t="s">
        <v>28</v>
      </c>
      <c r="F13" s="121" t="s">
        <v>29</v>
      </c>
      <c r="G13" s="121" t="s">
        <v>30</v>
      </c>
      <c r="H13" s="116">
        <f>SUM(H31,H49,H67,H85,H103,H121,H139,H157,H175)</f>
        <v>2501</v>
      </c>
      <c r="I13" s="116">
        <f t="shared" si="1"/>
        <v>2125.8500000000004</v>
      </c>
      <c r="J13" s="116">
        <f t="shared" si="1"/>
        <v>0</v>
      </c>
      <c r="K13" s="116">
        <f t="shared" si="1"/>
        <v>0</v>
      </c>
      <c r="L13" s="116">
        <f t="shared" si="1"/>
        <v>375.15000000000003</v>
      </c>
      <c r="M13" s="117">
        <f t="shared" si="1"/>
        <v>0</v>
      </c>
    </row>
    <row r="14" spans="1:15" ht="42.6" customHeight="1" x14ac:dyDescent="0.25">
      <c r="A14" s="175" t="s">
        <v>25</v>
      </c>
      <c r="B14" s="122" t="s">
        <v>154</v>
      </c>
      <c r="C14" s="68"/>
      <c r="D14" s="162" t="s">
        <v>20</v>
      </c>
      <c r="E14" s="162" t="s">
        <v>21</v>
      </c>
      <c r="F14" s="162" t="s">
        <v>22</v>
      </c>
      <c r="G14" s="162" t="s">
        <v>23</v>
      </c>
      <c r="H14" s="114">
        <f t="shared" si="0"/>
        <v>16265.768</v>
      </c>
      <c r="I14" s="114">
        <f>I32+I50+I68+I86+I104+I122+I158+I176</f>
        <v>6099.7880000000005</v>
      </c>
      <c r="J14" s="114">
        <f>J32+J50+J68+J86+J104+J122+J158+J176</f>
        <v>2033.096</v>
      </c>
      <c r="K14" s="114">
        <f>K32+K50+K68+K86+K104+K122+K158+K176</f>
        <v>0</v>
      </c>
      <c r="L14" s="114">
        <f>L32+L50+L68+L86+L104+L122+L158+L176</f>
        <v>8132.884</v>
      </c>
      <c r="M14" s="118">
        <f>M32+M50+M68+M86+M104+M122+M158+M176</f>
        <v>0</v>
      </c>
    </row>
    <row r="15" spans="1:15" x14ac:dyDescent="0.25">
      <c r="A15" s="176"/>
      <c r="B15" s="67" t="s">
        <v>152</v>
      </c>
      <c r="C15" s="69"/>
      <c r="D15" s="163"/>
      <c r="E15" s="163"/>
      <c r="F15" s="163"/>
      <c r="G15" s="163"/>
      <c r="H15" s="64">
        <f t="shared" si="0"/>
        <v>1000</v>
      </c>
      <c r="I15" s="64">
        <v>375</v>
      </c>
      <c r="J15" s="64">
        <v>125</v>
      </c>
      <c r="K15" s="64">
        <v>0</v>
      </c>
      <c r="L15" s="64">
        <v>500</v>
      </c>
      <c r="M15" s="65">
        <v>0</v>
      </c>
      <c r="O15" s="9"/>
    </row>
    <row r="16" spans="1:15" x14ac:dyDescent="0.25">
      <c r="A16" s="176"/>
      <c r="B16" s="67" t="s">
        <v>151</v>
      </c>
      <c r="C16" s="69"/>
      <c r="D16" s="163"/>
      <c r="E16" s="163"/>
      <c r="F16" s="163"/>
      <c r="G16" s="163"/>
      <c r="H16" s="64">
        <f t="shared" si="0"/>
        <v>7000</v>
      </c>
      <c r="I16" s="64">
        <f>I34+I52+I70+I88+I106+I124+I142+I160+I178</f>
        <v>2624.5</v>
      </c>
      <c r="J16" s="114">
        <f t="shared" ref="J16:L16" si="2">J34+J52+J70+J88+J106+J124+J142+J160+J178</f>
        <v>875.5</v>
      </c>
      <c r="K16" s="114">
        <f t="shared" si="2"/>
        <v>0</v>
      </c>
      <c r="L16" s="114">
        <f t="shared" si="2"/>
        <v>3500</v>
      </c>
      <c r="M16" s="65">
        <v>0</v>
      </c>
      <c r="O16" s="9"/>
    </row>
    <row r="17" spans="1:15" x14ac:dyDescent="0.25">
      <c r="A17" s="177"/>
      <c r="B17" s="67" t="s">
        <v>156</v>
      </c>
      <c r="C17" s="70"/>
      <c r="D17" s="168"/>
      <c r="E17" s="168"/>
      <c r="F17" s="168"/>
      <c r="G17" s="168"/>
      <c r="H17" s="64">
        <f t="shared" si="0"/>
        <v>1000</v>
      </c>
      <c r="I17" s="64">
        <v>375</v>
      </c>
      <c r="J17" s="64">
        <v>125</v>
      </c>
      <c r="K17" s="64">
        <v>0</v>
      </c>
      <c r="L17" s="64">
        <v>500</v>
      </c>
      <c r="M17" s="65">
        <v>0</v>
      </c>
      <c r="O17" s="9"/>
    </row>
    <row r="18" spans="1:15" ht="42.6" customHeight="1" x14ac:dyDescent="0.25">
      <c r="A18" s="171" t="s">
        <v>26</v>
      </c>
      <c r="B18" s="122" t="s">
        <v>252</v>
      </c>
      <c r="C18" s="68"/>
      <c r="D18" s="162" t="s">
        <v>16</v>
      </c>
      <c r="E18" s="162" t="s">
        <v>28</v>
      </c>
      <c r="F18" s="162" t="s">
        <v>29</v>
      </c>
      <c r="G18" s="162" t="s">
        <v>30</v>
      </c>
      <c r="H18" s="116">
        <f t="shared" si="0"/>
        <v>5646</v>
      </c>
      <c r="I18" s="116">
        <f>SUM(I36,I54,I72,I90,I108,I126,I144,I162,I180)</f>
        <v>4799.1000000000004</v>
      </c>
      <c r="J18" s="116">
        <f>SUM(J36,J54,J72,J90,J108,J126,J144,J162,J180)</f>
        <v>846.9</v>
      </c>
      <c r="K18" s="116">
        <f>SUM(K36,K54,K72,K90,K108,K126,K144,K162,K180)</f>
        <v>0</v>
      </c>
      <c r="L18" s="116">
        <f>SUM(L36,L54,L72,L90,L108,L126,L144,L162,L180)</f>
        <v>0</v>
      </c>
      <c r="M18" s="117">
        <f>SUM(M36,M54,M72,M90,M108,M126,M144,M162,M180)</f>
        <v>0</v>
      </c>
    </row>
    <row r="19" spans="1:15" ht="51" customHeight="1" x14ac:dyDescent="0.25">
      <c r="A19" s="171"/>
      <c r="B19" s="143" t="s">
        <v>251</v>
      </c>
      <c r="C19" s="69"/>
      <c r="D19" s="163"/>
      <c r="E19" s="163"/>
      <c r="F19" s="163"/>
      <c r="G19" s="163"/>
      <c r="H19" s="64">
        <f t="shared" si="0"/>
        <v>1500</v>
      </c>
      <c r="I19" s="64">
        <v>1275</v>
      </c>
      <c r="J19" s="64">
        <v>225</v>
      </c>
      <c r="K19" s="64">
        <v>0</v>
      </c>
      <c r="L19" s="64">
        <v>0</v>
      </c>
      <c r="M19" s="65">
        <v>0</v>
      </c>
    </row>
    <row r="20" spans="1:15" ht="42" customHeight="1" x14ac:dyDescent="0.25">
      <c r="A20" s="126" t="s">
        <v>27</v>
      </c>
      <c r="B20" s="122" t="s">
        <v>149</v>
      </c>
      <c r="C20" s="69"/>
      <c r="D20" s="163"/>
      <c r="E20" s="163"/>
      <c r="F20" s="163"/>
      <c r="G20" s="163"/>
      <c r="H20" s="116">
        <f t="shared" si="0"/>
        <v>5000</v>
      </c>
      <c r="I20" s="116">
        <v>4250</v>
      </c>
      <c r="J20" s="116">
        <v>750</v>
      </c>
      <c r="K20" s="116">
        <v>0</v>
      </c>
      <c r="L20" s="116">
        <v>0</v>
      </c>
      <c r="M20" s="117">
        <v>0</v>
      </c>
    </row>
    <row r="21" spans="1:15" ht="97.15" customHeight="1" thickBot="1" x14ac:dyDescent="0.3">
      <c r="A21" s="125" t="s">
        <v>31</v>
      </c>
      <c r="B21" s="122" t="s">
        <v>157</v>
      </c>
      <c r="C21" s="68"/>
      <c r="D21" s="119" t="s">
        <v>20</v>
      </c>
      <c r="E21" s="119" t="s">
        <v>21</v>
      </c>
      <c r="F21" s="119" t="s">
        <v>22</v>
      </c>
      <c r="G21" s="119" t="s">
        <v>23</v>
      </c>
      <c r="H21" s="114">
        <f t="shared" si="0"/>
        <v>974.33999999999992</v>
      </c>
      <c r="I21" s="114">
        <f>I39+I57+I75+I93+I111+I129+I147+I165+I183</f>
        <v>584.20000000000005</v>
      </c>
      <c r="J21" s="114">
        <f>J39+J57+J75+J93+J111+J129+J147+J165+J183</f>
        <v>195.07</v>
      </c>
      <c r="K21" s="114">
        <f>K39+K57+K75+K93+K111+K129+K147+K165+K183</f>
        <v>0</v>
      </c>
      <c r="L21" s="114">
        <f>L39+L57+L75+L93+L111+L129+L147+L165+L183</f>
        <v>195.07</v>
      </c>
      <c r="M21" s="118">
        <v>0</v>
      </c>
    </row>
    <row r="22" spans="1:15" ht="27" thickBot="1" x14ac:dyDescent="0.45">
      <c r="A22" s="18"/>
      <c r="B22" s="18"/>
      <c r="C22" s="18"/>
      <c r="D22" s="18"/>
      <c r="E22" s="18"/>
      <c r="F22" s="18">
        <v>2015</v>
      </c>
      <c r="G22" s="18"/>
      <c r="H22" s="21"/>
      <c r="I22" s="21"/>
      <c r="J22" s="21"/>
      <c r="K22" s="21"/>
      <c r="L22" s="21"/>
      <c r="M22" s="21"/>
    </row>
    <row r="23" spans="1:15" ht="32.450000000000003" customHeight="1" x14ac:dyDescent="0.25">
      <c r="A23" s="93" t="s">
        <v>17</v>
      </c>
      <c r="B23" s="94" t="s">
        <v>147</v>
      </c>
      <c r="C23" s="35"/>
      <c r="D23" s="170" t="s">
        <v>18</v>
      </c>
      <c r="E23" s="170" t="s">
        <v>181</v>
      </c>
      <c r="F23" s="170" t="s">
        <v>182</v>
      </c>
      <c r="G23" s="170" t="s">
        <v>183</v>
      </c>
      <c r="H23" s="88">
        <f>SUM(I23:L23)</f>
        <v>0</v>
      </c>
      <c r="I23" s="88">
        <v>0</v>
      </c>
      <c r="J23" s="88">
        <v>0</v>
      </c>
      <c r="K23" s="88">
        <v>0</v>
      </c>
      <c r="L23" s="88">
        <v>0</v>
      </c>
      <c r="M23" s="83">
        <v>0</v>
      </c>
      <c r="N23" s="34"/>
    </row>
    <row r="24" spans="1:15" ht="55.5" customHeight="1" x14ac:dyDescent="0.25">
      <c r="A24" s="171" t="s">
        <v>250</v>
      </c>
      <c r="B24" s="142" t="s">
        <v>249</v>
      </c>
      <c r="C24" s="25"/>
      <c r="D24" s="163"/>
      <c r="E24" s="163"/>
      <c r="F24" s="163"/>
      <c r="G24" s="163"/>
      <c r="H24" s="55">
        <f t="shared" ref="H24:H31" si="3">SUM(I24:L24)</f>
        <v>0</v>
      </c>
      <c r="I24" s="55">
        <v>0</v>
      </c>
      <c r="J24" s="55">
        <v>0</v>
      </c>
      <c r="K24" s="55">
        <v>0</v>
      </c>
      <c r="L24" s="55">
        <v>0</v>
      </c>
      <c r="M24" s="56">
        <v>0</v>
      </c>
      <c r="N24" s="34"/>
    </row>
    <row r="25" spans="1:15" ht="38.450000000000003" customHeight="1" x14ac:dyDescent="0.25">
      <c r="A25" s="171"/>
      <c r="B25" s="144" t="s">
        <v>248</v>
      </c>
      <c r="C25" s="25"/>
      <c r="D25" s="163"/>
      <c r="E25" s="163"/>
      <c r="F25" s="163"/>
      <c r="G25" s="163"/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2">
        <v>0</v>
      </c>
    </row>
    <row r="26" spans="1:15" ht="45" customHeight="1" x14ac:dyDescent="0.25">
      <c r="A26" s="164" t="s">
        <v>19</v>
      </c>
      <c r="B26" s="23" t="s">
        <v>155</v>
      </c>
      <c r="C26" s="24"/>
      <c r="D26" s="162" t="s">
        <v>20</v>
      </c>
      <c r="E26" s="162" t="s">
        <v>21</v>
      </c>
      <c r="F26" s="162" t="s">
        <v>22</v>
      </c>
      <c r="G26" s="162" t="s">
        <v>23</v>
      </c>
      <c r="H26" s="19">
        <f t="shared" si="3"/>
        <v>0</v>
      </c>
      <c r="I26" s="19">
        <v>0</v>
      </c>
      <c r="J26" s="19">
        <v>0</v>
      </c>
      <c r="K26" s="19">
        <v>0</v>
      </c>
      <c r="L26" s="19">
        <v>0</v>
      </c>
      <c r="M26" s="20">
        <v>0</v>
      </c>
    </row>
    <row r="27" spans="1:15" ht="60" x14ac:dyDescent="0.25">
      <c r="A27" s="164"/>
      <c r="B27" s="23" t="s">
        <v>158</v>
      </c>
      <c r="C27" s="25"/>
      <c r="D27" s="163"/>
      <c r="E27" s="163"/>
      <c r="F27" s="163"/>
      <c r="G27" s="163"/>
      <c r="H27" s="19">
        <f t="shared" si="3"/>
        <v>0</v>
      </c>
      <c r="I27" s="19">
        <v>0</v>
      </c>
      <c r="J27" s="19">
        <v>0</v>
      </c>
      <c r="K27" s="19">
        <v>0</v>
      </c>
      <c r="L27" s="19">
        <v>0</v>
      </c>
      <c r="M27" s="20">
        <v>0</v>
      </c>
    </row>
    <row r="28" spans="1:15" ht="45" x14ac:dyDescent="0.25">
      <c r="A28" s="164"/>
      <c r="B28" s="23" t="s">
        <v>159</v>
      </c>
      <c r="C28" s="25"/>
      <c r="D28" s="163"/>
      <c r="E28" s="163"/>
      <c r="F28" s="163"/>
      <c r="G28" s="163"/>
      <c r="H28" s="19">
        <f t="shared" si="3"/>
        <v>0</v>
      </c>
      <c r="I28" s="19">
        <v>0</v>
      </c>
      <c r="J28" s="19">
        <v>0</v>
      </c>
      <c r="K28" s="19">
        <v>0</v>
      </c>
      <c r="L28" s="19">
        <v>0</v>
      </c>
      <c r="M28" s="20">
        <v>0</v>
      </c>
    </row>
    <row r="29" spans="1:15" ht="51" customHeight="1" x14ac:dyDescent="0.25">
      <c r="A29" s="164"/>
      <c r="B29" s="23" t="s">
        <v>153</v>
      </c>
      <c r="C29" s="22"/>
      <c r="D29" s="168"/>
      <c r="E29" s="168"/>
      <c r="F29" s="168"/>
      <c r="G29" s="168"/>
      <c r="H29" s="19">
        <f t="shared" si="3"/>
        <v>0</v>
      </c>
      <c r="I29" s="19">
        <v>0</v>
      </c>
      <c r="J29" s="19">
        <v>0</v>
      </c>
      <c r="K29" s="19">
        <v>0</v>
      </c>
      <c r="L29" s="19">
        <v>0</v>
      </c>
      <c r="M29" s="20">
        <v>0</v>
      </c>
    </row>
    <row r="30" spans="1:15" ht="136.5" customHeight="1" x14ac:dyDescent="0.25">
      <c r="A30" s="169" t="s">
        <v>24</v>
      </c>
      <c r="B30" s="23" t="s">
        <v>148</v>
      </c>
      <c r="C30" s="23"/>
      <c r="D30" s="54" t="s">
        <v>18</v>
      </c>
      <c r="E30" s="54" t="s">
        <v>181</v>
      </c>
      <c r="F30" s="54" t="s">
        <v>182</v>
      </c>
      <c r="G30" s="54" t="s">
        <v>183</v>
      </c>
      <c r="H30" s="19">
        <f t="shared" si="3"/>
        <v>0</v>
      </c>
      <c r="I30" s="19">
        <v>0</v>
      </c>
      <c r="J30" s="19">
        <v>0</v>
      </c>
      <c r="K30" s="19">
        <v>0</v>
      </c>
      <c r="L30" s="19">
        <v>0</v>
      </c>
      <c r="M30" s="20">
        <v>0</v>
      </c>
    </row>
    <row r="31" spans="1:15" ht="66.75" customHeight="1" x14ac:dyDescent="0.25">
      <c r="A31" s="169"/>
      <c r="B31" s="92" t="s">
        <v>150</v>
      </c>
      <c r="C31" s="24"/>
      <c r="D31" s="91" t="s">
        <v>16</v>
      </c>
      <c r="E31" s="91" t="s">
        <v>28</v>
      </c>
      <c r="F31" s="91" t="s">
        <v>29</v>
      </c>
      <c r="G31" s="91" t="s">
        <v>30</v>
      </c>
      <c r="H31" s="86">
        <f t="shared" si="3"/>
        <v>0</v>
      </c>
      <c r="I31" s="86">
        <v>0</v>
      </c>
      <c r="J31" s="86">
        <v>0</v>
      </c>
      <c r="K31" s="86">
        <v>0</v>
      </c>
      <c r="L31" s="86">
        <v>0</v>
      </c>
      <c r="M31" s="84">
        <v>0</v>
      </c>
    </row>
    <row r="32" spans="1:15" ht="33" customHeight="1" x14ac:dyDescent="0.25">
      <c r="A32" s="165" t="s">
        <v>25</v>
      </c>
      <c r="B32" s="92" t="s">
        <v>154</v>
      </c>
      <c r="C32" s="24"/>
      <c r="D32" s="162" t="s">
        <v>20</v>
      </c>
      <c r="E32" s="162" t="s">
        <v>21</v>
      </c>
      <c r="F32" s="162" t="s">
        <v>22</v>
      </c>
      <c r="G32" s="162" t="s">
        <v>23</v>
      </c>
      <c r="H32" s="87">
        <f t="shared" ref="H32" si="4">SUM(I32:L32)</f>
        <v>0</v>
      </c>
      <c r="I32" s="87">
        <v>0</v>
      </c>
      <c r="J32" s="87">
        <v>0</v>
      </c>
      <c r="K32" s="87">
        <v>0</v>
      </c>
      <c r="L32" s="87">
        <v>0</v>
      </c>
      <c r="M32" s="85">
        <v>0</v>
      </c>
    </row>
    <row r="33" spans="1:13" x14ac:dyDescent="0.25">
      <c r="A33" s="166"/>
      <c r="B33" s="23" t="s">
        <v>152</v>
      </c>
      <c r="C33" s="25"/>
      <c r="D33" s="163"/>
      <c r="E33" s="163"/>
      <c r="F33" s="163"/>
      <c r="G33" s="163"/>
      <c r="H33" s="19">
        <f t="shared" ref="H33:H36" si="5">SUM(I33:L33)</f>
        <v>0</v>
      </c>
      <c r="I33" s="19">
        <v>0</v>
      </c>
      <c r="J33" s="19">
        <v>0</v>
      </c>
      <c r="K33" s="19">
        <v>0</v>
      </c>
      <c r="L33" s="19">
        <v>0</v>
      </c>
      <c r="M33" s="20">
        <v>0</v>
      </c>
    </row>
    <row r="34" spans="1:13" x14ac:dyDescent="0.25">
      <c r="A34" s="166"/>
      <c r="B34" s="23" t="s">
        <v>151</v>
      </c>
      <c r="C34" s="25"/>
      <c r="D34" s="163"/>
      <c r="E34" s="163"/>
      <c r="F34" s="163"/>
      <c r="G34" s="163"/>
      <c r="H34" s="19">
        <f t="shared" si="5"/>
        <v>0</v>
      </c>
      <c r="I34" s="19">
        <v>0</v>
      </c>
      <c r="J34" s="19">
        <v>0</v>
      </c>
      <c r="K34" s="19">
        <v>0</v>
      </c>
      <c r="L34" s="19">
        <v>0</v>
      </c>
      <c r="M34" s="20">
        <v>0</v>
      </c>
    </row>
    <row r="35" spans="1:13" x14ac:dyDescent="0.25">
      <c r="A35" s="167"/>
      <c r="B35" s="23" t="s">
        <v>156</v>
      </c>
      <c r="C35" s="22"/>
      <c r="D35" s="168"/>
      <c r="E35" s="168"/>
      <c r="F35" s="168"/>
      <c r="G35" s="168"/>
      <c r="H35" s="19">
        <f t="shared" si="5"/>
        <v>0</v>
      </c>
      <c r="I35" s="19">
        <v>0</v>
      </c>
      <c r="J35" s="19">
        <v>0</v>
      </c>
      <c r="K35" s="19">
        <v>0</v>
      </c>
      <c r="L35" s="19">
        <v>0</v>
      </c>
      <c r="M35" s="20">
        <v>0</v>
      </c>
    </row>
    <row r="36" spans="1:13" ht="30" customHeight="1" x14ac:dyDescent="0.25">
      <c r="A36" s="164" t="s">
        <v>26</v>
      </c>
      <c r="B36" s="143" t="s">
        <v>252</v>
      </c>
      <c r="C36" s="24"/>
      <c r="D36" s="162" t="s">
        <v>16</v>
      </c>
      <c r="E36" s="162" t="s">
        <v>28</v>
      </c>
      <c r="F36" s="162" t="s">
        <v>29</v>
      </c>
      <c r="G36" s="162" t="s">
        <v>30</v>
      </c>
      <c r="H36" s="86">
        <f t="shared" si="5"/>
        <v>0</v>
      </c>
      <c r="I36" s="86">
        <v>0</v>
      </c>
      <c r="J36" s="86">
        <v>0</v>
      </c>
      <c r="K36" s="86">
        <v>0</v>
      </c>
      <c r="L36" s="86">
        <v>0</v>
      </c>
      <c r="M36" s="84">
        <v>0</v>
      </c>
    </row>
    <row r="37" spans="1:13" ht="72.75" customHeight="1" x14ac:dyDescent="0.25">
      <c r="A37" s="164"/>
      <c r="B37" s="143" t="s">
        <v>251</v>
      </c>
      <c r="C37" s="25"/>
      <c r="D37" s="163"/>
      <c r="E37" s="163"/>
      <c r="F37" s="163"/>
      <c r="G37" s="163"/>
      <c r="H37" s="19">
        <f t="shared" ref="H37:H38" si="6">SUM(I37:L37)</f>
        <v>0</v>
      </c>
      <c r="I37" s="19">
        <v>0</v>
      </c>
      <c r="J37" s="19">
        <v>0</v>
      </c>
      <c r="K37" s="19">
        <v>0</v>
      </c>
      <c r="L37" s="19">
        <v>0</v>
      </c>
      <c r="M37" s="20">
        <v>0</v>
      </c>
    </row>
    <row r="38" spans="1:13" ht="39.75" customHeight="1" x14ac:dyDescent="0.25">
      <c r="A38" s="92" t="s">
        <v>27</v>
      </c>
      <c r="B38" s="92" t="s">
        <v>149</v>
      </c>
      <c r="C38" s="25"/>
      <c r="D38" s="163"/>
      <c r="E38" s="163"/>
      <c r="F38" s="163"/>
      <c r="G38" s="163"/>
      <c r="H38" s="86">
        <f t="shared" si="6"/>
        <v>0</v>
      </c>
      <c r="I38" s="86">
        <v>0</v>
      </c>
      <c r="J38" s="86">
        <v>0</v>
      </c>
      <c r="K38" s="86">
        <v>0</v>
      </c>
      <c r="L38" s="86">
        <v>0</v>
      </c>
      <c r="M38" s="84">
        <v>0</v>
      </c>
    </row>
    <row r="39" spans="1:13" ht="99" customHeight="1" thickBot="1" x14ac:dyDescent="0.3">
      <c r="A39" s="90" t="s">
        <v>31</v>
      </c>
      <c r="B39" s="92" t="s">
        <v>157</v>
      </c>
      <c r="C39" s="24"/>
      <c r="D39" s="89" t="s">
        <v>20</v>
      </c>
      <c r="E39" s="89" t="s">
        <v>21</v>
      </c>
      <c r="F39" s="89" t="s">
        <v>22</v>
      </c>
      <c r="G39" s="89" t="s">
        <v>23</v>
      </c>
      <c r="H39" s="87">
        <f t="shared" ref="H39" si="7">SUM(I39:L39)</f>
        <v>0</v>
      </c>
      <c r="I39" s="87">
        <v>0</v>
      </c>
      <c r="J39" s="87">
        <v>0</v>
      </c>
      <c r="K39" s="87">
        <v>0</v>
      </c>
      <c r="L39" s="87">
        <v>0</v>
      </c>
      <c r="M39" s="85">
        <v>0</v>
      </c>
    </row>
    <row r="40" spans="1:13" ht="27" thickBot="1" x14ac:dyDescent="0.45">
      <c r="A40" s="18"/>
      <c r="B40" s="18"/>
      <c r="C40" s="18"/>
      <c r="D40" s="18"/>
      <c r="E40" s="18"/>
      <c r="F40" s="18">
        <v>2016</v>
      </c>
      <c r="G40" s="18"/>
      <c r="H40" s="21"/>
      <c r="I40" s="21"/>
      <c r="J40" s="21"/>
      <c r="K40" s="21"/>
      <c r="L40" s="21"/>
      <c r="M40" s="21"/>
    </row>
    <row r="41" spans="1:13" ht="45" customHeight="1" x14ac:dyDescent="0.25">
      <c r="A41" s="93" t="s">
        <v>17</v>
      </c>
      <c r="B41" s="94" t="s">
        <v>147</v>
      </c>
      <c r="C41" s="35"/>
      <c r="D41" s="170" t="s">
        <v>18</v>
      </c>
      <c r="E41" s="170" t="s">
        <v>181</v>
      </c>
      <c r="F41" s="170" t="s">
        <v>182</v>
      </c>
      <c r="G41" s="170" t="s">
        <v>183</v>
      </c>
      <c r="H41" s="88">
        <f>SUM(I41:L41)</f>
        <v>0</v>
      </c>
      <c r="I41" s="88">
        <v>0</v>
      </c>
      <c r="J41" s="88">
        <v>0</v>
      </c>
      <c r="K41" s="88">
        <v>0</v>
      </c>
      <c r="L41" s="88">
        <v>0</v>
      </c>
      <c r="M41" s="83">
        <v>0</v>
      </c>
    </row>
    <row r="42" spans="1:13" ht="43.5" customHeight="1" x14ac:dyDescent="0.25">
      <c r="A42" s="171" t="s">
        <v>250</v>
      </c>
      <c r="B42" s="142" t="s">
        <v>249</v>
      </c>
      <c r="C42" s="25"/>
      <c r="D42" s="163"/>
      <c r="E42" s="163"/>
      <c r="F42" s="163"/>
      <c r="G42" s="163"/>
      <c r="H42" s="55">
        <f t="shared" ref="H42:H49" si="8">SUM(I42:L42)</f>
        <v>0</v>
      </c>
      <c r="I42" s="55">
        <v>0</v>
      </c>
      <c r="J42" s="55">
        <v>0</v>
      </c>
      <c r="K42" s="55">
        <v>0</v>
      </c>
      <c r="L42" s="55">
        <v>0</v>
      </c>
      <c r="M42" s="56">
        <v>0</v>
      </c>
    </row>
    <row r="43" spans="1:13" ht="46.15" customHeight="1" x14ac:dyDescent="0.25">
      <c r="A43" s="171"/>
      <c r="B43" s="144" t="s">
        <v>248</v>
      </c>
      <c r="C43" s="25"/>
      <c r="D43" s="163"/>
      <c r="E43" s="163"/>
      <c r="F43" s="163"/>
      <c r="G43" s="163"/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2">
        <v>0</v>
      </c>
    </row>
    <row r="44" spans="1:13" ht="45" customHeight="1" x14ac:dyDescent="0.25">
      <c r="A44" s="164" t="s">
        <v>19</v>
      </c>
      <c r="B44" s="23" t="s">
        <v>155</v>
      </c>
      <c r="C44" s="24"/>
      <c r="D44" s="162" t="s">
        <v>20</v>
      </c>
      <c r="E44" s="162" t="s">
        <v>21</v>
      </c>
      <c r="F44" s="162" t="s">
        <v>22</v>
      </c>
      <c r="G44" s="162" t="s">
        <v>23</v>
      </c>
      <c r="H44" s="19">
        <f t="shared" si="8"/>
        <v>0</v>
      </c>
      <c r="I44" s="19">
        <v>0</v>
      </c>
      <c r="J44" s="19">
        <v>0</v>
      </c>
      <c r="K44" s="19">
        <v>0</v>
      </c>
      <c r="L44" s="19">
        <v>0</v>
      </c>
      <c r="M44" s="20">
        <v>0</v>
      </c>
    </row>
    <row r="45" spans="1:13" ht="60" x14ac:dyDescent="0.25">
      <c r="A45" s="164"/>
      <c r="B45" s="23" t="s">
        <v>158</v>
      </c>
      <c r="C45" s="25"/>
      <c r="D45" s="163"/>
      <c r="E45" s="163"/>
      <c r="F45" s="163"/>
      <c r="G45" s="163"/>
      <c r="H45" s="19">
        <f t="shared" si="8"/>
        <v>0</v>
      </c>
      <c r="I45" s="19">
        <v>0</v>
      </c>
      <c r="J45" s="19">
        <v>0</v>
      </c>
      <c r="K45" s="19">
        <v>0</v>
      </c>
      <c r="L45" s="19">
        <v>0</v>
      </c>
      <c r="M45" s="20">
        <v>0</v>
      </c>
    </row>
    <row r="46" spans="1:13" ht="45" x14ac:dyDescent="0.25">
      <c r="A46" s="164"/>
      <c r="B46" s="23" t="s">
        <v>159</v>
      </c>
      <c r="C46" s="25"/>
      <c r="D46" s="163"/>
      <c r="E46" s="163"/>
      <c r="F46" s="163"/>
      <c r="G46" s="163"/>
      <c r="H46" s="19">
        <f t="shared" si="8"/>
        <v>0</v>
      </c>
      <c r="I46" s="19">
        <v>0</v>
      </c>
      <c r="J46" s="19">
        <v>0</v>
      </c>
      <c r="K46" s="19">
        <v>0</v>
      </c>
      <c r="L46" s="19">
        <v>0</v>
      </c>
      <c r="M46" s="20">
        <v>0</v>
      </c>
    </row>
    <row r="47" spans="1:13" ht="45" x14ac:dyDescent="0.25">
      <c r="A47" s="164"/>
      <c r="B47" s="23" t="s">
        <v>153</v>
      </c>
      <c r="C47" s="22"/>
      <c r="D47" s="168"/>
      <c r="E47" s="168"/>
      <c r="F47" s="168"/>
      <c r="G47" s="168"/>
      <c r="H47" s="19">
        <f t="shared" si="8"/>
        <v>0</v>
      </c>
      <c r="I47" s="19">
        <v>0</v>
      </c>
      <c r="J47" s="19">
        <v>0</v>
      </c>
      <c r="K47" s="19">
        <v>0</v>
      </c>
      <c r="L47" s="19">
        <v>0</v>
      </c>
      <c r="M47" s="20">
        <v>0</v>
      </c>
    </row>
    <row r="48" spans="1:13" ht="122.45" customHeight="1" x14ac:dyDescent="0.25">
      <c r="A48" s="169" t="s">
        <v>24</v>
      </c>
      <c r="B48" s="23" t="s">
        <v>148</v>
      </c>
      <c r="C48" s="23"/>
      <c r="D48" s="54" t="s">
        <v>18</v>
      </c>
      <c r="E48" s="54" t="s">
        <v>181</v>
      </c>
      <c r="F48" s="54" t="s">
        <v>182</v>
      </c>
      <c r="G48" s="54" t="s">
        <v>183</v>
      </c>
      <c r="H48" s="19">
        <f t="shared" si="8"/>
        <v>0</v>
      </c>
      <c r="I48" s="19">
        <v>0</v>
      </c>
      <c r="J48" s="19">
        <v>0</v>
      </c>
      <c r="K48" s="19">
        <v>0</v>
      </c>
      <c r="L48" s="19">
        <v>0</v>
      </c>
      <c r="M48" s="20">
        <v>0</v>
      </c>
    </row>
    <row r="49" spans="1:13" ht="70.900000000000006" customHeight="1" x14ac:dyDescent="0.25">
      <c r="A49" s="169"/>
      <c r="B49" s="92" t="s">
        <v>150</v>
      </c>
      <c r="C49" s="24"/>
      <c r="D49" s="91" t="s">
        <v>16</v>
      </c>
      <c r="E49" s="91" t="s">
        <v>28</v>
      </c>
      <c r="F49" s="91" t="s">
        <v>29</v>
      </c>
      <c r="G49" s="91" t="s">
        <v>30</v>
      </c>
      <c r="H49" s="86">
        <f t="shared" si="8"/>
        <v>0</v>
      </c>
      <c r="I49" s="86">
        <v>0</v>
      </c>
      <c r="J49" s="86">
        <v>0</v>
      </c>
      <c r="K49" s="86">
        <v>0</v>
      </c>
      <c r="L49" s="86">
        <v>0</v>
      </c>
      <c r="M49" s="84">
        <v>0</v>
      </c>
    </row>
    <row r="50" spans="1:13" ht="48.6" customHeight="1" x14ac:dyDescent="0.25">
      <c r="A50" s="165" t="s">
        <v>25</v>
      </c>
      <c r="B50" s="92" t="s">
        <v>154</v>
      </c>
      <c r="C50" s="24"/>
      <c r="D50" s="162" t="s">
        <v>20</v>
      </c>
      <c r="E50" s="162" t="s">
        <v>21</v>
      </c>
      <c r="F50" s="162" t="s">
        <v>22</v>
      </c>
      <c r="G50" s="162" t="s">
        <v>23</v>
      </c>
      <c r="H50" s="87">
        <f t="shared" ref="H50" si="9">SUM(I50:L50)</f>
        <v>0</v>
      </c>
      <c r="I50" s="87">
        <v>0</v>
      </c>
      <c r="J50" s="87">
        <v>0</v>
      </c>
      <c r="K50" s="87">
        <v>0</v>
      </c>
      <c r="L50" s="87">
        <v>0</v>
      </c>
      <c r="M50" s="85">
        <v>0</v>
      </c>
    </row>
    <row r="51" spans="1:13" x14ac:dyDescent="0.25">
      <c r="A51" s="166"/>
      <c r="B51" s="23" t="s">
        <v>152</v>
      </c>
      <c r="C51" s="25"/>
      <c r="D51" s="163"/>
      <c r="E51" s="163"/>
      <c r="F51" s="163"/>
      <c r="G51" s="163"/>
      <c r="H51" s="19">
        <f t="shared" ref="H51:H54" si="10">SUM(I51:L51)</f>
        <v>0</v>
      </c>
      <c r="I51" s="19">
        <v>0</v>
      </c>
      <c r="J51" s="19">
        <v>0</v>
      </c>
      <c r="K51" s="19">
        <v>0</v>
      </c>
      <c r="L51" s="19">
        <v>0</v>
      </c>
      <c r="M51" s="20">
        <v>0</v>
      </c>
    </row>
    <row r="52" spans="1:13" x14ac:dyDescent="0.25">
      <c r="A52" s="166"/>
      <c r="B52" s="23" t="s">
        <v>151</v>
      </c>
      <c r="C52" s="25"/>
      <c r="D52" s="163"/>
      <c r="E52" s="163"/>
      <c r="F52" s="163"/>
      <c r="G52" s="163"/>
      <c r="H52" s="19">
        <f t="shared" si="10"/>
        <v>0</v>
      </c>
      <c r="I52" s="19">
        <v>0</v>
      </c>
      <c r="J52" s="19">
        <v>0</v>
      </c>
      <c r="K52" s="19">
        <v>0</v>
      </c>
      <c r="L52" s="19">
        <v>0</v>
      </c>
      <c r="M52" s="20">
        <v>0</v>
      </c>
    </row>
    <row r="53" spans="1:13" x14ac:dyDescent="0.25">
      <c r="A53" s="167"/>
      <c r="B53" s="23" t="s">
        <v>156</v>
      </c>
      <c r="C53" s="22"/>
      <c r="D53" s="168"/>
      <c r="E53" s="168"/>
      <c r="F53" s="168"/>
      <c r="G53" s="168"/>
      <c r="H53" s="19">
        <f t="shared" si="10"/>
        <v>0</v>
      </c>
      <c r="I53" s="19">
        <v>0</v>
      </c>
      <c r="J53" s="19">
        <v>0</v>
      </c>
      <c r="K53" s="19">
        <v>0</v>
      </c>
      <c r="L53" s="19">
        <v>0</v>
      </c>
      <c r="M53" s="20">
        <v>0</v>
      </c>
    </row>
    <row r="54" spans="1:13" ht="38.25" customHeight="1" x14ac:dyDescent="0.25">
      <c r="A54" s="164" t="s">
        <v>26</v>
      </c>
      <c r="B54" s="143" t="s">
        <v>252</v>
      </c>
      <c r="C54" s="24"/>
      <c r="D54" s="162" t="s">
        <v>16</v>
      </c>
      <c r="E54" s="162" t="s">
        <v>28</v>
      </c>
      <c r="F54" s="162" t="s">
        <v>29</v>
      </c>
      <c r="G54" s="162" t="s">
        <v>30</v>
      </c>
      <c r="H54" s="86">
        <f t="shared" si="10"/>
        <v>0</v>
      </c>
      <c r="I54" s="86">
        <v>0</v>
      </c>
      <c r="J54" s="86">
        <v>0</v>
      </c>
      <c r="K54" s="86">
        <v>0</v>
      </c>
      <c r="L54" s="86">
        <v>0</v>
      </c>
      <c r="M54" s="84">
        <v>0</v>
      </c>
    </row>
    <row r="55" spans="1:13" ht="67.5" customHeight="1" x14ac:dyDescent="0.25">
      <c r="A55" s="164"/>
      <c r="B55" s="143" t="s">
        <v>251</v>
      </c>
      <c r="C55" s="25"/>
      <c r="D55" s="163"/>
      <c r="E55" s="163"/>
      <c r="F55" s="163"/>
      <c r="G55" s="163"/>
      <c r="H55" s="19">
        <f t="shared" ref="H55:H56" si="11">SUM(I55:L55)</f>
        <v>0</v>
      </c>
      <c r="I55" s="19">
        <v>0</v>
      </c>
      <c r="J55" s="19">
        <v>0</v>
      </c>
      <c r="K55" s="19">
        <v>0</v>
      </c>
      <c r="L55" s="19">
        <v>0</v>
      </c>
      <c r="M55" s="20">
        <v>0</v>
      </c>
    </row>
    <row r="56" spans="1:13" ht="61.9" customHeight="1" x14ac:dyDescent="0.25">
      <c r="A56" s="92" t="s">
        <v>27</v>
      </c>
      <c r="B56" s="92" t="s">
        <v>149</v>
      </c>
      <c r="C56" s="25"/>
      <c r="D56" s="163"/>
      <c r="E56" s="163"/>
      <c r="F56" s="163"/>
      <c r="G56" s="163"/>
      <c r="H56" s="86">
        <f t="shared" si="11"/>
        <v>0</v>
      </c>
      <c r="I56" s="86">
        <v>0</v>
      </c>
      <c r="J56" s="86">
        <v>0</v>
      </c>
      <c r="K56" s="86">
        <v>0</v>
      </c>
      <c r="L56" s="86">
        <v>0</v>
      </c>
      <c r="M56" s="84">
        <v>0</v>
      </c>
    </row>
    <row r="57" spans="1:13" ht="85.9" customHeight="1" thickBot="1" x14ac:dyDescent="0.3">
      <c r="A57" s="90" t="s">
        <v>31</v>
      </c>
      <c r="B57" s="92" t="s">
        <v>157</v>
      </c>
      <c r="C57" s="24"/>
      <c r="D57" s="89" t="s">
        <v>20</v>
      </c>
      <c r="E57" s="89" t="s">
        <v>21</v>
      </c>
      <c r="F57" s="89" t="s">
        <v>22</v>
      </c>
      <c r="G57" s="89" t="s">
        <v>23</v>
      </c>
      <c r="H57" s="87">
        <f t="shared" ref="H57" si="12">SUM(I57:L57)</f>
        <v>0</v>
      </c>
      <c r="I57" s="87">
        <v>0</v>
      </c>
      <c r="J57" s="87">
        <v>0</v>
      </c>
      <c r="K57" s="87">
        <v>0</v>
      </c>
      <c r="L57" s="87">
        <v>0</v>
      </c>
      <c r="M57" s="85">
        <v>0</v>
      </c>
    </row>
    <row r="58" spans="1:13" ht="27" thickBot="1" x14ac:dyDescent="0.45">
      <c r="A58" s="18"/>
      <c r="B58" s="18"/>
      <c r="C58" s="18"/>
      <c r="D58" s="18"/>
      <c r="E58" s="18"/>
      <c r="F58" s="18">
        <v>2017</v>
      </c>
      <c r="G58" s="18"/>
      <c r="H58" s="21"/>
      <c r="I58" s="21"/>
      <c r="J58" s="21"/>
      <c r="K58" s="21"/>
      <c r="L58" s="21"/>
      <c r="M58" s="21"/>
    </row>
    <row r="59" spans="1:13" ht="46.9" customHeight="1" x14ac:dyDescent="0.25">
      <c r="A59" s="106" t="s">
        <v>17</v>
      </c>
      <c r="B59" s="96" t="s">
        <v>147</v>
      </c>
      <c r="C59" s="35"/>
      <c r="D59" s="170" t="s">
        <v>18</v>
      </c>
      <c r="E59" s="170" t="s">
        <v>181</v>
      </c>
      <c r="F59" s="170" t="s">
        <v>182</v>
      </c>
      <c r="G59" s="170" t="s">
        <v>183</v>
      </c>
      <c r="H59" s="99">
        <f>SUM(I59:L59)</f>
        <v>3421.05</v>
      </c>
      <c r="I59" s="99">
        <v>3250</v>
      </c>
      <c r="J59" s="99">
        <v>0</v>
      </c>
      <c r="K59" s="99">
        <v>171.05</v>
      </c>
      <c r="L59" s="99">
        <v>0</v>
      </c>
      <c r="M59" s="103">
        <v>0</v>
      </c>
    </row>
    <row r="60" spans="1:13" ht="43.5" customHeight="1" x14ac:dyDescent="0.25">
      <c r="A60" s="171" t="s">
        <v>250</v>
      </c>
      <c r="B60" s="142" t="s">
        <v>249</v>
      </c>
      <c r="C60" s="25"/>
      <c r="D60" s="163"/>
      <c r="E60" s="163"/>
      <c r="F60" s="163"/>
      <c r="G60" s="163"/>
      <c r="H60" s="55">
        <f t="shared" ref="H60:H67" si="13">SUM(I60:L60)</f>
        <v>0</v>
      </c>
      <c r="I60" s="55">
        <v>0</v>
      </c>
      <c r="J60" s="55">
        <v>0</v>
      </c>
      <c r="K60" s="55">
        <v>0</v>
      </c>
      <c r="L60" s="55">
        <v>0</v>
      </c>
      <c r="M60" s="56">
        <v>0</v>
      </c>
    </row>
    <row r="61" spans="1:13" ht="46.9" customHeight="1" x14ac:dyDescent="0.25">
      <c r="A61" s="171"/>
      <c r="B61" s="144" t="s">
        <v>248</v>
      </c>
      <c r="C61" s="25"/>
      <c r="D61" s="163"/>
      <c r="E61" s="163"/>
      <c r="F61" s="163"/>
      <c r="G61" s="163"/>
      <c r="H61" s="107">
        <f>SUM(I61:M61)</f>
        <v>0</v>
      </c>
      <c r="I61" s="107">
        <v>0</v>
      </c>
      <c r="J61" s="107">
        <v>0</v>
      </c>
      <c r="K61" s="107">
        <v>0</v>
      </c>
      <c r="L61" s="107">
        <v>0</v>
      </c>
      <c r="M61" s="108">
        <v>0</v>
      </c>
    </row>
    <row r="62" spans="1:13" ht="45" customHeight="1" x14ac:dyDescent="0.25">
      <c r="A62" s="164" t="s">
        <v>19</v>
      </c>
      <c r="B62" s="23" t="s">
        <v>155</v>
      </c>
      <c r="C62" s="24"/>
      <c r="D62" s="162" t="s">
        <v>20</v>
      </c>
      <c r="E62" s="162" t="s">
        <v>21</v>
      </c>
      <c r="F62" s="162" t="s">
        <v>22</v>
      </c>
      <c r="G62" s="162" t="s">
        <v>23</v>
      </c>
      <c r="H62" s="19">
        <f t="shared" si="13"/>
        <v>0</v>
      </c>
      <c r="I62" s="19">
        <v>0</v>
      </c>
      <c r="J62" s="19">
        <v>0</v>
      </c>
      <c r="K62" s="19">
        <v>0</v>
      </c>
      <c r="L62" s="19">
        <v>0</v>
      </c>
      <c r="M62" s="20">
        <v>0</v>
      </c>
    </row>
    <row r="63" spans="1:13" ht="60" x14ac:dyDescent="0.25">
      <c r="A63" s="164"/>
      <c r="B63" s="23" t="s">
        <v>158</v>
      </c>
      <c r="C63" s="25"/>
      <c r="D63" s="163"/>
      <c r="E63" s="163"/>
      <c r="F63" s="163"/>
      <c r="G63" s="163"/>
      <c r="H63" s="19">
        <f t="shared" si="13"/>
        <v>0</v>
      </c>
      <c r="I63" s="19">
        <v>0</v>
      </c>
      <c r="J63" s="19">
        <v>0</v>
      </c>
      <c r="K63" s="19">
        <v>0</v>
      </c>
      <c r="L63" s="19">
        <v>0</v>
      </c>
      <c r="M63" s="20">
        <v>0</v>
      </c>
    </row>
    <row r="64" spans="1:13" ht="45" x14ac:dyDescent="0.25">
      <c r="A64" s="164"/>
      <c r="B64" s="23" t="s">
        <v>159</v>
      </c>
      <c r="C64" s="25"/>
      <c r="D64" s="163"/>
      <c r="E64" s="163"/>
      <c r="F64" s="163"/>
      <c r="G64" s="163"/>
      <c r="H64" s="19">
        <f t="shared" si="13"/>
        <v>0</v>
      </c>
      <c r="I64" s="19">
        <v>0</v>
      </c>
      <c r="J64" s="19">
        <v>0</v>
      </c>
      <c r="K64" s="19">
        <v>0</v>
      </c>
      <c r="L64" s="19">
        <v>0</v>
      </c>
      <c r="M64" s="20">
        <v>0</v>
      </c>
    </row>
    <row r="65" spans="1:13" ht="45" x14ac:dyDescent="0.25">
      <c r="A65" s="164"/>
      <c r="B65" s="23" t="s">
        <v>153</v>
      </c>
      <c r="C65" s="22"/>
      <c r="D65" s="168"/>
      <c r="E65" s="168"/>
      <c r="F65" s="168"/>
      <c r="G65" s="168"/>
      <c r="H65" s="19">
        <f t="shared" si="13"/>
        <v>0</v>
      </c>
      <c r="I65" s="19">
        <v>0</v>
      </c>
      <c r="J65" s="19">
        <v>0</v>
      </c>
      <c r="K65" s="19">
        <v>0</v>
      </c>
      <c r="L65" s="19">
        <v>0</v>
      </c>
      <c r="M65" s="20">
        <v>0</v>
      </c>
    </row>
    <row r="66" spans="1:13" ht="134.25" customHeight="1" x14ac:dyDescent="0.25">
      <c r="A66" s="169" t="s">
        <v>24</v>
      </c>
      <c r="B66" s="23" t="s">
        <v>148</v>
      </c>
      <c r="C66" s="23"/>
      <c r="D66" s="54" t="s">
        <v>18</v>
      </c>
      <c r="E66" s="54" t="s">
        <v>181</v>
      </c>
      <c r="F66" s="54" t="s">
        <v>182</v>
      </c>
      <c r="G66" s="54" t="s">
        <v>183</v>
      </c>
      <c r="H66" s="19">
        <f t="shared" si="13"/>
        <v>0</v>
      </c>
      <c r="I66" s="19">
        <v>0</v>
      </c>
      <c r="J66" s="19">
        <v>0</v>
      </c>
      <c r="K66" s="19">
        <v>0</v>
      </c>
      <c r="L66" s="19">
        <v>0</v>
      </c>
      <c r="M66" s="20">
        <v>0</v>
      </c>
    </row>
    <row r="67" spans="1:13" ht="67.5" customHeight="1" x14ac:dyDescent="0.25">
      <c r="A67" s="169"/>
      <c r="B67" s="95" t="s">
        <v>150</v>
      </c>
      <c r="C67" s="24"/>
      <c r="D67" s="97" t="s">
        <v>16</v>
      </c>
      <c r="E67" s="97" t="s">
        <v>28</v>
      </c>
      <c r="F67" s="97" t="s">
        <v>29</v>
      </c>
      <c r="G67" s="97" t="s">
        <v>30</v>
      </c>
      <c r="H67" s="100">
        <f t="shared" si="13"/>
        <v>0</v>
      </c>
      <c r="I67" s="100">
        <v>0</v>
      </c>
      <c r="J67" s="100">
        <v>0</v>
      </c>
      <c r="K67" s="100">
        <v>0</v>
      </c>
      <c r="L67" s="100">
        <v>0</v>
      </c>
      <c r="M67" s="104">
        <v>0</v>
      </c>
    </row>
    <row r="68" spans="1:13" ht="33.75" customHeight="1" x14ac:dyDescent="0.25">
      <c r="A68" s="165" t="s">
        <v>25</v>
      </c>
      <c r="B68" s="95" t="s">
        <v>154</v>
      </c>
      <c r="C68" s="24"/>
      <c r="D68" s="162" t="s">
        <v>20</v>
      </c>
      <c r="E68" s="162" t="s">
        <v>21</v>
      </c>
      <c r="F68" s="162" t="s">
        <v>22</v>
      </c>
      <c r="G68" s="162" t="s">
        <v>23</v>
      </c>
      <c r="H68" s="101">
        <f t="shared" ref="H68" si="14">SUM(I68:L68)</f>
        <v>4000</v>
      </c>
      <c r="I68" s="101">
        <v>1500</v>
      </c>
      <c r="J68" s="101">
        <v>500</v>
      </c>
      <c r="K68" s="101">
        <v>0</v>
      </c>
      <c r="L68" s="101">
        <v>2000</v>
      </c>
      <c r="M68" s="102">
        <v>0</v>
      </c>
    </row>
    <row r="69" spans="1:13" x14ac:dyDescent="0.25">
      <c r="A69" s="166"/>
      <c r="B69" s="23" t="s">
        <v>152</v>
      </c>
      <c r="C69" s="25"/>
      <c r="D69" s="163"/>
      <c r="E69" s="163"/>
      <c r="F69" s="163"/>
      <c r="G69" s="163"/>
      <c r="H69" s="19">
        <f t="shared" ref="H69:H72" si="15">SUM(I69:L69)</f>
        <v>0</v>
      </c>
      <c r="I69" s="19">
        <v>0</v>
      </c>
      <c r="J69" s="19">
        <v>0</v>
      </c>
      <c r="K69" s="19">
        <v>0</v>
      </c>
      <c r="L69" s="19">
        <v>0</v>
      </c>
      <c r="M69" s="20">
        <v>0</v>
      </c>
    </row>
    <row r="70" spans="1:13" x14ac:dyDescent="0.25">
      <c r="A70" s="166"/>
      <c r="B70" s="23" t="s">
        <v>151</v>
      </c>
      <c r="C70" s="25"/>
      <c r="D70" s="163"/>
      <c r="E70" s="163"/>
      <c r="F70" s="163"/>
      <c r="G70" s="163"/>
      <c r="H70" s="19">
        <f t="shared" si="15"/>
        <v>0</v>
      </c>
      <c r="I70" s="19">
        <v>0</v>
      </c>
      <c r="J70" s="19">
        <v>0</v>
      </c>
      <c r="K70" s="19">
        <v>0</v>
      </c>
      <c r="L70" s="19">
        <v>0</v>
      </c>
      <c r="M70" s="20">
        <v>0</v>
      </c>
    </row>
    <row r="71" spans="1:13" x14ac:dyDescent="0.25">
      <c r="A71" s="167"/>
      <c r="B71" s="23" t="s">
        <v>156</v>
      </c>
      <c r="C71" s="22"/>
      <c r="D71" s="168"/>
      <c r="E71" s="168"/>
      <c r="F71" s="168"/>
      <c r="G71" s="168"/>
      <c r="H71" s="19">
        <f t="shared" si="15"/>
        <v>0</v>
      </c>
      <c r="I71" s="19">
        <v>0</v>
      </c>
      <c r="J71" s="19">
        <v>0</v>
      </c>
      <c r="K71" s="19">
        <v>0</v>
      </c>
      <c r="L71" s="19">
        <v>0</v>
      </c>
      <c r="M71" s="20">
        <v>0</v>
      </c>
    </row>
    <row r="72" spans="1:13" ht="45.75" customHeight="1" x14ac:dyDescent="0.25">
      <c r="A72" s="164" t="s">
        <v>26</v>
      </c>
      <c r="B72" s="143" t="s">
        <v>252</v>
      </c>
      <c r="C72" s="24"/>
      <c r="D72" s="162" t="s">
        <v>16</v>
      </c>
      <c r="E72" s="162" t="s">
        <v>28</v>
      </c>
      <c r="F72" s="162" t="s">
        <v>29</v>
      </c>
      <c r="G72" s="162" t="s">
        <v>30</v>
      </c>
      <c r="H72" s="100">
        <f t="shared" si="15"/>
        <v>0</v>
      </c>
      <c r="I72" s="100">
        <v>0</v>
      </c>
      <c r="J72" s="100">
        <v>0</v>
      </c>
      <c r="K72" s="100">
        <v>0</v>
      </c>
      <c r="L72" s="100">
        <v>0</v>
      </c>
      <c r="M72" s="104">
        <v>0</v>
      </c>
    </row>
    <row r="73" spans="1:13" ht="63.75" customHeight="1" x14ac:dyDescent="0.25">
      <c r="A73" s="164"/>
      <c r="B73" s="143" t="s">
        <v>251</v>
      </c>
      <c r="C73" s="25"/>
      <c r="D73" s="163"/>
      <c r="E73" s="163"/>
      <c r="F73" s="163"/>
      <c r="G73" s="163"/>
      <c r="H73" s="19">
        <f t="shared" ref="H73:H74" si="16">SUM(I73:L73)</f>
        <v>0</v>
      </c>
      <c r="I73" s="19">
        <v>0</v>
      </c>
      <c r="J73" s="19">
        <v>0</v>
      </c>
      <c r="K73" s="19">
        <v>0</v>
      </c>
      <c r="L73" s="19">
        <v>0</v>
      </c>
      <c r="M73" s="20">
        <v>0</v>
      </c>
    </row>
    <row r="74" spans="1:13" ht="57.6" customHeight="1" x14ac:dyDescent="0.25">
      <c r="A74" s="95" t="s">
        <v>27</v>
      </c>
      <c r="B74" s="95" t="s">
        <v>149</v>
      </c>
      <c r="C74" s="25"/>
      <c r="D74" s="163"/>
      <c r="E74" s="163"/>
      <c r="F74" s="163"/>
      <c r="G74" s="163"/>
      <c r="H74" s="100">
        <f t="shared" si="16"/>
        <v>0</v>
      </c>
      <c r="I74" s="100">
        <v>0</v>
      </c>
      <c r="J74" s="100">
        <v>0</v>
      </c>
      <c r="K74" s="100">
        <v>0</v>
      </c>
      <c r="L74" s="100">
        <v>0</v>
      </c>
      <c r="M74" s="104">
        <v>0</v>
      </c>
    </row>
    <row r="75" spans="1:13" ht="97.15" customHeight="1" thickBot="1" x14ac:dyDescent="0.3">
      <c r="A75" s="105" t="s">
        <v>31</v>
      </c>
      <c r="B75" s="95" t="s">
        <v>157</v>
      </c>
      <c r="C75" s="24"/>
      <c r="D75" s="98" t="s">
        <v>20</v>
      </c>
      <c r="E75" s="98" t="s">
        <v>21</v>
      </c>
      <c r="F75" s="98" t="s">
        <v>22</v>
      </c>
      <c r="G75" s="98" t="s">
        <v>23</v>
      </c>
      <c r="H75" s="101">
        <f t="shared" ref="H75" si="17">SUM(I75:L75)</f>
        <v>243.83999999999997</v>
      </c>
      <c r="I75" s="101">
        <v>146.19999999999999</v>
      </c>
      <c r="J75" s="101">
        <v>48.82</v>
      </c>
      <c r="K75" s="101">
        <v>0</v>
      </c>
      <c r="L75" s="101">
        <v>48.82</v>
      </c>
      <c r="M75" s="102">
        <v>0</v>
      </c>
    </row>
    <row r="76" spans="1:13" ht="27" thickBot="1" x14ac:dyDescent="0.45">
      <c r="A76" s="18"/>
      <c r="B76" s="18"/>
      <c r="C76" s="18"/>
      <c r="D76" s="18"/>
      <c r="E76" s="18"/>
      <c r="F76" s="18">
        <v>2018</v>
      </c>
      <c r="G76" s="18"/>
      <c r="H76" s="21"/>
      <c r="I76" s="21"/>
      <c r="J76" s="21"/>
      <c r="K76" s="21"/>
      <c r="L76" s="21"/>
      <c r="M76" s="21"/>
    </row>
    <row r="77" spans="1:13" ht="35.450000000000003" customHeight="1" x14ac:dyDescent="0.25">
      <c r="A77" s="106" t="s">
        <v>17</v>
      </c>
      <c r="B77" s="96" t="s">
        <v>147</v>
      </c>
      <c r="C77" s="35"/>
      <c r="D77" s="170" t="s">
        <v>18</v>
      </c>
      <c r="E77" s="170" t="s">
        <v>181</v>
      </c>
      <c r="F77" s="170" t="s">
        <v>182</v>
      </c>
      <c r="G77" s="170" t="s">
        <v>183</v>
      </c>
      <c r="H77" s="99">
        <f>SUM(I77:L77)</f>
        <v>2957.89</v>
      </c>
      <c r="I77" s="99">
        <v>2810</v>
      </c>
      <c r="J77" s="99">
        <v>0</v>
      </c>
      <c r="K77" s="99">
        <v>147.88999999999999</v>
      </c>
      <c r="L77" s="99">
        <v>0</v>
      </c>
      <c r="M77" s="103">
        <v>0</v>
      </c>
    </row>
    <row r="78" spans="1:13" ht="46.5" customHeight="1" x14ac:dyDescent="0.25">
      <c r="A78" s="171" t="s">
        <v>250</v>
      </c>
      <c r="B78" s="142" t="s">
        <v>249</v>
      </c>
      <c r="C78" s="25"/>
      <c r="D78" s="163"/>
      <c r="E78" s="163"/>
      <c r="F78" s="163"/>
      <c r="G78" s="163"/>
      <c r="H78" s="55">
        <f t="shared" ref="H78:H85" si="18">SUM(I78:L78)</f>
        <v>7578.95</v>
      </c>
      <c r="I78" s="55">
        <v>7200</v>
      </c>
      <c r="J78" s="55">
        <v>0</v>
      </c>
      <c r="K78" s="55">
        <v>0</v>
      </c>
      <c r="L78" s="55">
        <v>378.95</v>
      </c>
      <c r="M78" s="56">
        <v>0</v>
      </c>
    </row>
    <row r="79" spans="1:13" ht="43.15" customHeight="1" x14ac:dyDescent="0.25">
      <c r="A79" s="171"/>
      <c r="B79" s="144" t="s">
        <v>248</v>
      </c>
      <c r="C79" s="25"/>
      <c r="D79" s="163"/>
      <c r="E79" s="163"/>
      <c r="F79" s="163"/>
      <c r="G79" s="163"/>
      <c r="H79" s="109">
        <f>SUM(I79:M79)</f>
        <v>1894.74</v>
      </c>
      <c r="I79" s="109">
        <v>1800</v>
      </c>
      <c r="J79" s="109">
        <v>0</v>
      </c>
      <c r="K79" s="109">
        <v>0</v>
      </c>
      <c r="L79" s="109">
        <v>94.74</v>
      </c>
      <c r="M79" s="112">
        <v>0</v>
      </c>
    </row>
    <row r="80" spans="1:13" ht="45" customHeight="1" x14ac:dyDescent="0.25">
      <c r="A80" s="164" t="s">
        <v>19</v>
      </c>
      <c r="B80" s="23" t="s">
        <v>155</v>
      </c>
      <c r="C80" s="24"/>
      <c r="D80" s="162" t="s">
        <v>20</v>
      </c>
      <c r="E80" s="162" t="s">
        <v>21</v>
      </c>
      <c r="F80" s="162" t="s">
        <v>22</v>
      </c>
      <c r="G80" s="162" t="s">
        <v>23</v>
      </c>
      <c r="H80" s="19">
        <f t="shared" si="18"/>
        <v>0</v>
      </c>
      <c r="I80" s="19">
        <v>0</v>
      </c>
      <c r="J80" s="19">
        <v>0</v>
      </c>
      <c r="K80" s="19">
        <v>0</v>
      </c>
      <c r="L80" s="19">
        <v>0</v>
      </c>
      <c r="M80" s="20">
        <v>0</v>
      </c>
    </row>
    <row r="81" spans="1:13" ht="60" x14ac:dyDescent="0.25">
      <c r="A81" s="164"/>
      <c r="B81" s="23" t="s">
        <v>158</v>
      </c>
      <c r="C81" s="25"/>
      <c r="D81" s="163"/>
      <c r="E81" s="163"/>
      <c r="F81" s="163"/>
      <c r="G81" s="163"/>
      <c r="H81" s="19">
        <f t="shared" si="18"/>
        <v>0</v>
      </c>
      <c r="I81" s="19">
        <v>0</v>
      </c>
      <c r="J81" s="19">
        <v>0</v>
      </c>
      <c r="K81" s="19">
        <v>0</v>
      </c>
      <c r="L81" s="19">
        <v>0</v>
      </c>
      <c r="M81" s="20">
        <v>0</v>
      </c>
    </row>
    <row r="82" spans="1:13" ht="45" x14ac:dyDescent="0.25">
      <c r="A82" s="164"/>
      <c r="B82" s="23" t="s">
        <v>159</v>
      </c>
      <c r="C82" s="25"/>
      <c r="D82" s="163"/>
      <c r="E82" s="163"/>
      <c r="F82" s="163"/>
      <c r="G82" s="163"/>
      <c r="H82" s="19">
        <f t="shared" si="18"/>
        <v>0</v>
      </c>
      <c r="I82" s="19">
        <v>0</v>
      </c>
      <c r="J82" s="19">
        <v>0</v>
      </c>
      <c r="K82" s="19">
        <v>0</v>
      </c>
      <c r="L82" s="19">
        <v>0</v>
      </c>
      <c r="M82" s="20">
        <v>0</v>
      </c>
    </row>
    <row r="83" spans="1:13" ht="45" x14ac:dyDescent="0.25">
      <c r="A83" s="164"/>
      <c r="B83" s="23" t="s">
        <v>153</v>
      </c>
      <c r="C83" s="22"/>
      <c r="D83" s="168"/>
      <c r="E83" s="168"/>
      <c r="F83" s="168"/>
      <c r="G83" s="168"/>
      <c r="H83" s="19">
        <f t="shared" si="18"/>
        <v>0</v>
      </c>
      <c r="I83" s="19">
        <v>0</v>
      </c>
      <c r="J83" s="19">
        <v>0</v>
      </c>
      <c r="K83" s="19">
        <v>0</v>
      </c>
      <c r="L83" s="19">
        <v>0</v>
      </c>
      <c r="M83" s="20">
        <v>0</v>
      </c>
    </row>
    <row r="84" spans="1:13" ht="132.75" customHeight="1" x14ac:dyDescent="0.25">
      <c r="A84" s="169" t="s">
        <v>24</v>
      </c>
      <c r="B84" s="23" t="s">
        <v>148</v>
      </c>
      <c r="C84" s="23"/>
      <c r="D84" s="54" t="s">
        <v>18</v>
      </c>
      <c r="E84" s="54" t="s">
        <v>181</v>
      </c>
      <c r="F84" s="54" t="s">
        <v>182</v>
      </c>
      <c r="G84" s="54" t="s">
        <v>183</v>
      </c>
      <c r="H84" s="19">
        <f t="shared" si="18"/>
        <v>0</v>
      </c>
      <c r="I84" s="19">
        <v>0</v>
      </c>
      <c r="J84" s="19">
        <v>0</v>
      </c>
      <c r="K84" s="19">
        <v>0</v>
      </c>
      <c r="L84" s="19">
        <v>0</v>
      </c>
      <c r="M84" s="20">
        <v>0</v>
      </c>
    </row>
    <row r="85" spans="1:13" ht="63.75" customHeight="1" x14ac:dyDescent="0.25">
      <c r="A85" s="169"/>
      <c r="B85" s="122" t="s">
        <v>150</v>
      </c>
      <c r="C85" s="24"/>
      <c r="D85" s="121" t="s">
        <v>16</v>
      </c>
      <c r="E85" s="121" t="s">
        <v>28</v>
      </c>
      <c r="F85" s="121" t="s">
        <v>29</v>
      </c>
      <c r="G85" s="121" t="s">
        <v>30</v>
      </c>
      <c r="H85" s="116">
        <f t="shared" si="18"/>
        <v>500</v>
      </c>
      <c r="I85" s="116">
        <v>425</v>
      </c>
      <c r="J85" s="116">
        <v>0</v>
      </c>
      <c r="K85" s="116">
        <v>0</v>
      </c>
      <c r="L85" s="116">
        <v>75</v>
      </c>
      <c r="M85" s="117">
        <v>0</v>
      </c>
    </row>
    <row r="86" spans="1:13" ht="45" customHeight="1" x14ac:dyDescent="0.25">
      <c r="A86" s="165" t="s">
        <v>25</v>
      </c>
      <c r="B86" s="122" t="s">
        <v>154</v>
      </c>
      <c r="C86" s="24"/>
      <c r="D86" s="162" t="s">
        <v>20</v>
      </c>
      <c r="E86" s="162" t="s">
        <v>21</v>
      </c>
      <c r="F86" s="162" t="s">
        <v>22</v>
      </c>
      <c r="G86" s="162" t="s">
        <v>23</v>
      </c>
      <c r="H86" s="114">
        <f t="shared" ref="H86" si="19">SUM(I86:L86)</f>
        <v>8432.768</v>
      </c>
      <c r="I86" s="114">
        <v>3162.288</v>
      </c>
      <c r="J86" s="114">
        <f>I86/75*25</f>
        <v>1054.096</v>
      </c>
      <c r="K86" s="114">
        <v>0</v>
      </c>
      <c r="L86" s="114">
        <f>I86+J86</f>
        <v>4216.384</v>
      </c>
      <c r="M86" s="118">
        <v>0</v>
      </c>
    </row>
    <row r="87" spans="1:13" x14ac:dyDescent="0.25">
      <c r="A87" s="166"/>
      <c r="B87" s="23" t="s">
        <v>152</v>
      </c>
      <c r="C87" s="25"/>
      <c r="D87" s="163"/>
      <c r="E87" s="163"/>
      <c r="F87" s="163"/>
      <c r="G87" s="163"/>
      <c r="H87" s="19">
        <f t="shared" ref="H87:H90" si="20">SUM(I87:L87)</f>
        <v>1000</v>
      </c>
      <c r="I87" s="19">
        <v>375</v>
      </c>
      <c r="J87" s="19">
        <v>125</v>
      </c>
      <c r="K87" s="19">
        <v>0</v>
      </c>
      <c r="L87" s="19">
        <v>500</v>
      </c>
      <c r="M87" s="20">
        <v>0</v>
      </c>
    </row>
    <row r="88" spans="1:13" x14ac:dyDescent="0.25">
      <c r="A88" s="166"/>
      <c r="B88" s="23" t="s">
        <v>151</v>
      </c>
      <c r="C88" s="25"/>
      <c r="D88" s="163"/>
      <c r="E88" s="163"/>
      <c r="F88" s="163"/>
      <c r="G88" s="163"/>
      <c r="H88" s="19">
        <f t="shared" si="20"/>
        <v>3500</v>
      </c>
      <c r="I88" s="19">
        <v>1312.5</v>
      </c>
      <c r="J88" s="19">
        <v>437.5</v>
      </c>
      <c r="K88" s="19">
        <v>0</v>
      </c>
      <c r="L88" s="19">
        <v>1750</v>
      </c>
      <c r="M88" s="20">
        <v>0</v>
      </c>
    </row>
    <row r="89" spans="1:13" x14ac:dyDescent="0.25">
      <c r="A89" s="167"/>
      <c r="B89" s="23" t="s">
        <v>156</v>
      </c>
      <c r="C89" s="22"/>
      <c r="D89" s="168"/>
      <c r="E89" s="168"/>
      <c r="F89" s="168"/>
      <c r="G89" s="168"/>
      <c r="H89" s="19">
        <f t="shared" si="20"/>
        <v>1000</v>
      </c>
      <c r="I89" s="19">
        <v>375</v>
      </c>
      <c r="J89" s="19">
        <v>125</v>
      </c>
      <c r="K89" s="19">
        <v>0</v>
      </c>
      <c r="L89" s="19">
        <v>500</v>
      </c>
      <c r="M89" s="20">
        <v>0</v>
      </c>
    </row>
    <row r="90" spans="1:13" ht="45" customHeight="1" x14ac:dyDescent="0.25">
      <c r="A90" s="164" t="s">
        <v>26</v>
      </c>
      <c r="B90" s="143" t="s">
        <v>252</v>
      </c>
      <c r="C90" s="24"/>
      <c r="D90" s="162" t="s">
        <v>16</v>
      </c>
      <c r="E90" s="162" t="s">
        <v>28</v>
      </c>
      <c r="F90" s="162" t="s">
        <v>29</v>
      </c>
      <c r="G90" s="162" t="s">
        <v>30</v>
      </c>
      <c r="H90" s="116">
        <f t="shared" si="20"/>
        <v>1882</v>
      </c>
      <c r="I90" s="116">
        <v>1599.7</v>
      </c>
      <c r="J90" s="116">
        <v>282.3</v>
      </c>
      <c r="K90" s="116">
        <v>0</v>
      </c>
      <c r="L90" s="116">
        <v>0</v>
      </c>
      <c r="M90" s="117">
        <v>0</v>
      </c>
    </row>
    <row r="91" spans="1:13" ht="63" customHeight="1" x14ac:dyDescent="0.25">
      <c r="A91" s="164"/>
      <c r="B91" s="143" t="s">
        <v>251</v>
      </c>
      <c r="C91" s="25"/>
      <c r="D91" s="163"/>
      <c r="E91" s="163"/>
      <c r="F91" s="163"/>
      <c r="G91" s="163"/>
      <c r="H91" s="19">
        <f t="shared" ref="H91:H92" si="21">SUM(I91:L91)</f>
        <v>0</v>
      </c>
      <c r="I91" s="19">
        <v>0</v>
      </c>
      <c r="J91" s="19">
        <v>0</v>
      </c>
      <c r="K91" s="19">
        <v>0</v>
      </c>
      <c r="L91" s="19">
        <v>0</v>
      </c>
      <c r="M91" s="20">
        <v>0</v>
      </c>
    </row>
    <row r="92" spans="1:13" ht="38.25" customHeight="1" x14ac:dyDescent="0.25">
      <c r="A92" s="122" t="s">
        <v>27</v>
      </c>
      <c r="B92" s="122" t="s">
        <v>149</v>
      </c>
      <c r="C92" s="25"/>
      <c r="D92" s="163"/>
      <c r="E92" s="163"/>
      <c r="F92" s="163"/>
      <c r="G92" s="163"/>
      <c r="H92" s="116">
        <f t="shared" si="21"/>
        <v>1000</v>
      </c>
      <c r="I92" s="116">
        <v>850</v>
      </c>
      <c r="J92" s="116">
        <v>150</v>
      </c>
      <c r="K92" s="116">
        <v>0</v>
      </c>
      <c r="L92" s="116">
        <v>0</v>
      </c>
      <c r="M92" s="117">
        <v>0</v>
      </c>
    </row>
    <row r="93" spans="1:13" ht="82.9" customHeight="1" thickBot="1" x14ac:dyDescent="0.3">
      <c r="A93" s="120" t="s">
        <v>31</v>
      </c>
      <c r="B93" s="122" t="s">
        <v>157</v>
      </c>
      <c r="C93" s="24"/>
      <c r="D93" s="119" t="s">
        <v>20</v>
      </c>
      <c r="E93" s="119" t="s">
        <v>21</v>
      </c>
      <c r="F93" s="119" t="s">
        <v>22</v>
      </c>
      <c r="G93" s="119" t="s">
        <v>23</v>
      </c>
      <c r="H93" s="114">
        <f t="shared" ref="H93" si="22">SUM(I93:L93)</f>
        <v>243.5</v>
      </c>
      <c r="I93" s="114">
        <v>146</v>
      </c>
      <c r="J93" s="114">
        <v>48.75</v>
      </c>
      <c r="K93" s="114">
        <v>0</v>
      </c>
      <c r="L93" s="114">
        <v>48.75</v>
      </c>
      <c r="M93" s="118">
        <v>0</v>
      </c>
    </row>
    <row r="94" spans="1:13" ht="27" thickBot="1" x14ac:dyDescent="0.45">
      <c r="A94" s="18"/>
      <c r="B94" s="18"/>
      <c r="C94" s="18"/>
      <c r="D94" s="18"/>
      <c r="E94" s="18"/>
      <c r="F94" s="18">
        <v>2019</v>
      </c>
      <c r="G94" s="18"/>
      <c r="H94" s="21"/>
      <c r="I94" s="21"/>
      <c r="J94" s="21"/>
      <c r="K94" s="21"/>
      <c r="L94" s="21"/>
      <c r="M94" s="21"/>
    </row>
    <row r="95" spans="1:13" ht="30" customHeight="1" x14ac:dyDescent="0.25">
      <c r="A95" s="123" t="s">
        <v>17</v>
      </c>
      <c r="B95" s="124" t="s">
        <v>147</v>
      </c>
      <c r="C95" s="35"/>
      <c r="D95" s="170" t="s">
        <v>18</v>
      </c>
      <c r="E95" s="170" t="s">
        <v>181</v>
      </c>
      <c r="F95" s="170" t="s">
        <v>182</v>
      </c>
      <c r="G95" s="170" t="s">
        <v>183</v>
      </c>
      <c r="H95" s="115">
        <f>SUM(I95:L95)</f>
        <v>1578.95</v>
      </c>
      <c r="I95" s="115">
        <v>1500</v>
      </c>
      <c r="J95" s="115">
        <v>0</v>
      </c>
      <c r="K95" s="115">
        <v>78.95</v>
      </c>
      <c r="L95" s="115">
        <v>0</v>
      </c>
      <c r="M95" s="113">
        <v>0</v>
      </c>
    </row>
    <row r="96" spans="1:13" ht="48" customHeight="1" x14ac:dyDescent="0.25">
      <c r="A96" s="171" t="s">
        <v>250</v>
      </c>
      <c r="B96" s="142" t="s">
        <v>249</v>
      </c>
      <c r="C96" s="25"/>
      <c r="D96" s="163"/>
      <c r="E96" s="163"/>
      <c r="F96" s="163"/>
      <c r="G96" s="163"/>
      <c r="H96" s="55">
        <f t="shared" ref="H96:H103" si="23">SUM(I96:L96)</f>
        <v>0</v>
      </c>
      <c r="I96" s="55">
        <v>0</v>
      </c>
      <c r="J96" s="55">
        <v>0</v>
      </c>
      <c r="K96" s="55">
        <v>0</v>
      </c>
      <c r="L96" s="55">
        <v>0</v>
      </c>
      <c r="M96" s="56">
        <v>0</v>
      </c>
    </row>
    <row r="97" spans="1:13" ht="49.15" customHeight="1" x14ac:dyDescent="0.25">
      <c r="A97" s="171"/>
      <c r="B97" s="144" t="s">
        <v>248</v>
      </c>
      <c r="C97" s="25"/>
      <c r="D97" s="163"/>
      <c r="E97" s="163"/>
      <c r="F97" s="163"/>
      <c r="G97" s="163"/>
      <c r="H97" s="109">
        <f>SUM(I97:M97)</f>
        <v>2105.2600000000002</v>
      </c>
      <c r="I97" s="109">
        <v>2000</v>
      </c>
      <c r="J97" s="109">
        <v>0</v>
      </c>
      <c r="K97" s="109">
        <v>0</v>
      </c>
      <c r="L97" s="109">
        <v>105.26</v>
      </c>
      <c r="M97" s="112">
        <v>0</v>
      </c>
    </row>
    <row r="98" spans="1:13" ht="45" customHeight="1" x14ac:dyDescent="0.25">
      <c r="A98" s="164" t="s">
        <v>19</v>
      </c>
      <c r="B98" s="23" t="s">
        <v>155</v>
      </c>
      <c r="C98" s="24"/>
      <c r="D98" s="162" t="s">
        <v>20</v>
      </c>
      <c r="E98" s="162" t="s">
        <v>21</v>
      </c>
      <c r="F98" s="162" t="s">
        <v>22</v>
      </c>
      <c r="G98" s="162" t="s">
        <v>23</v>
      </c>
      <c r="H98" s="19">
        <f t="shared" si="23"/>
        <v>0</v>
      </c>
      <c r="I98" s="19">
        <v>0</v>
      </c>
      <c r="J98" s="19">
        <v>0</v>
      </c>
      <c r="K98" s="19">
        <v>0</v>
      </c>
      <c r="L98" s="19">
        <v>0</v>
      </c>
      <c r="M98" s="20">
        <v>0</v>
      </c>
    </row>
    <row r="99" spans="1:13" ht="60" x14ac:dyDescent="0.25">
      <c r="A99" s="164"/>
      <c r="B99" s="23" t="s">
        <v>158</v>
      </c>
      <c r="C99" s="25"/>
      <c r="D99" s="163"/>
      <c r="E99" s="163"/>
      <c r="F99" s="163"/>
      <c r="G99" s="163"/>
      <c r="H99" s="19">
        <f t="shared" si="23"/>
        <v>0</v>
      </c>
      <c r="I99" s="19">
        <v>0</v>
      </c>
      <c r="J99" s="19">
        <v>0</v>
      </c>
      <c r="K99" s="19">
        <v>0</v>
      </c>
      <c r="L99" s="19">
        <v>0</v>
      </c>
      <c r="M99" s="20">
        <v>0</v>
      </c>
    </row>
    <row r="100" spans="1:13" ht="45" x14ac:dyDescent="0.25">
      <c r="A100" s="164"/>
      <c r="B100" s="23" t="s">
        <v>159</v>
      </c>
      <c r="C100" s="25"/>
      <c r="D100" s="163"/>
      <c r="E100" s="163"/>
      <c r="F100" s="163"/>
      <c r="G100" s="163"/>
      <c r="H100" s="19">
        <f t="shared" si="23"/>
        <v>1666</v>
      </c>
      <c r="I100" s="19">
        <v>1000</v>
      </c>
      <c r="J100" s="19">
        <v>333</v>
      </c>
      <c r="K100" s="19">
        <v>0</v>
      </c>
      <c r="L100" s="19">
        <v>333</v>
      </c>
      <c r="M100" s="20">
        <v>0</v>
      </c>
    </row>
    <row r="101" spans="1:13" ht="45" x14ac:dyDescent="0.25">
      <c r="A101" s="164"/>
      <c r="B101" s="23" t="s">
        <v>153</v>
      </c>
      <c r="C101" s="22"/>
      <c r="D101" s="168"/>
      <c r="E101" s="168"/>
      <c r="F101" s="168"/>
      <c r="G101" s="168"/>
      <c r="H101" s="19">
        <f t="shared" si="23"/>
        <v>0</v>
      </c>
      <c r="I101" s="19">
        <v>0</v>
      </c>
      <c r="J101" s="19">
        <v>0</v>
      </c>
      <c r="K101" s="19">
        <v>0</v>
      </c>
      <c r="L101" s="19">
        <v>0</v>
      </c>
      <c r="M101" s="20">
        <v>0</v>
      </c>
    </row>
    <row r="102" spans="1:13" ht="133.5" customHeight="1" x14ac:dyDescent="0.25">
      <c r="A102" s="169" t="s">
        <v>24</v>
      </c>
      <c r="B102" s="23" t="s">
        <v>148</v>
      </c>
      <c r="C102" s="23"/>
      <c r="D102" s="54" t="s">
        <v>18</v>
      </c>
      <c r="E102" s="54" t="s">
        <v>181</v>
      </c>
      <c r="F102" s="54" t="s">
        <v>182</v>
      </c>
      <c r="G102" s="54" t="s">
        <v>183</v>
      </c>
      <c r="H102" s="19">
        <f t="shared" si="23"/>
        <v>0</v>
      </c>
      <c r="I102" s="55">
        <v>0</v>
      </c>
      <c r="J102" s="19">
        <v>0</v>
      </c>
      <c r="K102" s="19">
        <v>0</v>
      </c>
      <c r="L102" s="55">
        <v>0</v>
      </c>
      <c r="M102" s="20">
        <v>0</v>
      </c>
    </row>
    <row r="103" spans="1:13" ht="66.75" customHeight="1" x14ac:dyDescent="0.25">
      <c r="A103" s="169"/>
      <c r="B103" s="122" t="s">
        <v>150</v>
      </c>
      <c r="C103" s="24"/>
      <c r="D103" s="121" t="s">
        <v>16</v>
      </c>
      <c r="E103" s="121" t="s">
        <v>28</v>
      </c>
      <c r="F103" s="121" t="s">
        <v>29</v>
      </c>
      <c r="G103" s="121" t="s">
        <v>30</v>
      </c>
      <c r="H103" s="116">
        <f t="shared" si="23"/>
        <v>0</v>
      </c>
      <c r="I103" s="116">
        <v>0</v>
      </c>
      <c r="J103" s="116">
        <v>0</v>
      </c>
      <c r="K103" s="116">
        <v>0</v>
      </c>
      <c r="L103" s="116">
        <v>0</v>
      </c>
      <c r="M103" s="117">
        <v>0</v>
      </c>
    </row>
    <row r="104" spans="1:13" ht="36" customHeight="1" x14ac:dyDescent="0.25">
      <c r="A104" s="165" t="s">
        <v>25</v>
      </c>
      <c r="B104" s="122" t="s">
        <v>154</v>
      </c>
      <c r="C104" s="24"/>
      <c r="D104" s="162" t="s">
        <v>20</v>
      </c>
      <c r="E104" s="162" t="s">
        <v>21</v>
      </c>
      <c r="F104" s="162" t="s">
        <v>22</v>
      </c>
      <c r="G104" s="162" t="s">
        <v>23</v>
      </c>
      <c r="H104" s="114">
        <f t="shared" ref="H104" si="24">SUM(I104:L104)</f>
        <v>0</v>
      </c>
      <c r="I104" s="114">
        <v>0</v>
      </c>
      <c r="J104" s="114">
        <v>0</v>
      </c>
      <c r="K104" s="114">
        <v>0</v>
      </c>
      <c r="L104" s="114">
        <v>0</v>
      </c>
      <c r="M104" s="118">
        <v>0</v>
      </c>
    </row>
    <row r="105" spans="1:13" x14ac:dyDescent="0.25">
      <c r="A105" s="166"/>
      <c r="B105" s="23" t="s">
        <v>152</v>
      </c>
      <c r="C105" s="25"/>
      <c r="D105" s="163"/>
      <c r="E105" s="163"/>
      <c r="F105" s="163"/>
      <c r="G105" s="163"/>
      <c r="H105" s="19">
        <f t="shared" ref="H105:H108" si="25">SUM(I105:L105)</f>
        <v>0</v>
      </c>
      <c r="I105" s="19">
        <v>0</v>
      </c>
      <c r="J105" s="19">
        <v>0</v>
      </c>
      <c r="K105" s="19">
        <v>0</v>
      </c>
      <c r="L105" s="19">
        <v>0</v>
      </c>
      <c r="M105" s="20">
        <v>0</v>
      </c>
    </row>
    <row r="106" spans="1:13" x14ac:dyDescent="0.25">
      <c r="A106" s="166"/>
      <c r="B106" s="23" t="s">
        <v>151</v>
      </c>
      <c r="C106" s="25"/>
      <c r="D106" s="163"/>
      <c r="E106" s="163"/>
      <c r="F106" s="163"/>
      <c r="G106" s="163"/>
      <c r="H106" s="19">
        <f t="shared" si="25"/>
        <v>1750</v>
      </c>
      <c r="I106" s="19">
        <v>656</v>
      </c>
      <c r="J106" s="19">
        <v>219</v>
      </c>
      <c r="K106" s="19">
        <v>0</v>
      </c>
      <c r="L106" s="19">
        <v>875</v>
      </c>
      <c r="M106" s="20">
        <v>0</v>
      </c>
    </row>
    <row r="107" spans="1:13" x14ac:dyDescent="0.25">
      <c r="A107" s="167"/>
      <c r="B107" s="23" t="s">
        <v>156</v>
      </c>
      <c r="C107" s="22"/>
      <c r="D107" s="168"/>
      <c r="E107" s="168"/>
      <c r="F107" s="168"/>
      <c r="G107" s="168"/>
      <c r="H107" s="19">
        <f t="shared" si="25"/>
        <v>0</v>
      </c>
      <c r="I107" s="19">
        <v>0</v>
      </c>
      <c r="J107" s="19">
        <v>0</v>
      </c>
      <c r="K107" s="19">
        <v>0</v>
      </c>
      <c r="L107" s="19">
        <v>0</v>
      </c>
      <c r="M107" s="20">
        <v>0</v>
      </c>
    </row>
    <row r="108" spans="1:13" ht="48" customHeight="1" x14ac:dyDescent="0.25">
      <c r="A108" s="164" t="s">
        <v>26</v>
      </c>
      <c r="B108" s="143" t="s">
        <v>252</v>
      </c>
      <c r="C108" s="24"/>
      <c r="D108" s="162" t="s">
        <v>16</v>
      </c>
      <c r="E108" s="162" t="s">
        <v>28</v>
      </c>
      <c r="F108" s="162" t="s">
        <v>29</v>
      </c>
      <c r="G108" s="162" t="s">
        <v>30</v>
      </c>
      <c r="H108" s="116">
        <f t="shared" si="25"/>
        <v>941</v>
      </c>
      <c r="I108" s="116">
        <v>799.85</v>
      </c>
      <c r="J108" s="116">
        <v>141.15</v>
      </c>
      <c r="K108" s="116">
        <v>0</v>
      </c>
      <c r="L108" s="116">
        <v>0</v>
      </c>
      <c r="M108" s="117">
        <v>0</v>
      </c>
    </row>
    <row r="109" spans="1:13" ht="62.25" customHeight="1" x14ac:dyDescent="0.25">
      <c r="A109" s="164"/>
      <c r="B109" s="143" t="s">
        <v>251</v>
      </c>
      <c r="C109" s="25"/>
      <c r="D109" s="163"/>
      <c r="E109" s="163"/>
      <c r="F109" s="163"/>
      <c r="G109" s="163"/>
      <c r="H109" s="19">
        <f t="shared" ref="H109:H110" si="26">SUM(I109:L109)</f>
        <v>750</v>
      </c>
      <c r="I109" s="19">
        <v>637.5</v>
      </c>
      <c r="J109" s="19">
        <v>112.5</v>
      </c>
      <c r="K109" s="19">
        <v>0</v>
      </c>
      <c r="L109" s="19">
        <v>0</v>
      </c>
      <c r="M109" s="20">
        <v>0</v>
      </c>
    </row>
    <row r="110" spans="1:13" ht="69" customHeight="1" x14ac:dyDescent="0.25">
      <c r="A110" s="122" t="s">
        <v>27</v>
      </c>
      <c r="B110" s="122" t="s">
        <v>149</v>
      </c>
      <c r="C110" s="25"/>
      <c r="D110" s="163"/>
      <c r="E110" s="163"/>
      <c r="F110" s="163"/>
      <c r="G110" s="163"/>
      <c r="H110" s="116">
        <f t="shared" si="26"/>
        <v>1000</v>
      </c>
      <c r="I110" s="116">
        <v>850</v>
      </c>
      <c r="J110" s="116">
        <v>150</v>
      </c>
      <c r="K110" s="116">
        <v>0</v>
      </c>
      <c r="L110" s="116">
        <v>0</v>
      </c>
      <c r="M110" s="117">
        <v>0</v>
      </c>
    </row>
    <row r="111" spans="1:13" ht="85.15" customHeight="1" thickBot="1" x14ac:dyDescent="0.3">
      <c r="A111" s="120" t="s">
        <v>31</v>
      </c>
      <c r="B111" s="122" t="s">
        <v>157</v>
      </c>
      <c r="C111" s="24"/>
      <c r="D111" s="119" t="s">
        <v>20</v>
      </c>
      <c r="E111" s="119" t="s">
        <v>21</v>
      </c>
      <c r="F111" s="119" t="s">
        <v>22</v>
      </c>
      <c r="G111" s="119" t="s">
        <v>23</v>
      </c>
      <c r="H111" s="114">
        <f t="shared" ref="H111" si="27">SUM(I111:L111)</f>
        <v>243.5</v>
      </c>
      <c r="I111" s="114">
        <v>146</v>
      </c>
      <c r="J111" s="114">
        <v>48.75</v>
      </c>
      <c r="K111" s="114">
        <v>0</v>
      </c>
      <c r="L111" s="114">
        <v>48.75</v>
      </c>
      <c r="M111" s="118">
        <v>0</v>
      </c>
    </row>
    <row r="112" spans="1:13" ht="27" thickBot="1" x14ac:dyDescent="0.45">
      <c r="A112" s="18"/>
      <c r="B112" s="18"/>
      <c r="C112" s="18"/>
      <c r="D112" s="18"/>
      <c r="E112" s="18"/>
      <c r="F112" s="18">
        <v>2020</v>
      </c>
      <c r="G112" s="18"/>
      <c r="H112" s="21"/>
      <c r="I112" s="21"/>
      <c r="J112" s="21"/>
      <c r="K112" s="21"/>
      <c r="L112" s="21"/>
      <c r="M112" s="21"/>
    </row>
    <row r="113" spans="1:13" ht="36.6" customHeight="1" x14ac:dyDescent="0.25">
      <c r="A113" s="123" t="s">
        <v>17</v>
      </c>
      <c r="B113" s="124" t="s">
        <v>147</v>
      </c>
      <c r="C113" s="35"/>
      <c r="D113" s="170" t="s">
        <v>18</v>
      </c>
      <c r="E113" s="170" t="s">
        <v>181</v>
      </c>
      <c r="F113" s="170" t="s">
        <v>182</v>
      </c>
      <c r="G113" s="170" t="s">
        <v>183</v>
      </c>
      <c r="H113" s="115">
        <f>SUM(I113:L113)</f>
        <v>4041.05</v>
      </c>
      <c r="I113" s="115">
        <v>3839</v>
      </c>
      <c r="J113" s="115">
        <v>0</v>
      </c>
      <c r="K113" s="115">
        <v>202.05</v>
      </c>
      <c r="L113" s="115">
        <v>0</v>
      </c>
      <c r="M113" s="113">
        <v>0</v>
      </c>
    </row>
    <row r="114" spans="1:13" ht="47.25" customHeight="1" x14ac:dyDescent="0.25">
      <c r="A114" s="171" t="s">
        <v>250</v>
      </c>
      <c r="B114" s="142" t="s">
        <v>249</v>
      </c>
      <c r="C114" s="25"/>
      <c r="D114" s="163"/>
      <c r="E114" s="163"/>
      <c r="F114" s="163"/>
      <c r="G114" s="163"/>
      <c r="H114" s="55">
        <f t="shared" ref="H114:H121" si="28">SUM(I114:L114)</f>
        <v>0</v>
      </c>
      <c r="I114" s="55">
        <v>0</v>
      </c>
      <c r="J114" s="55">
        <v>0</v>
      </c>
      <c r="K114" s="55">
        <v>0</v>
      </c>
      <c r="L114" s="55">
        <v>0</v>
      </c>
      <c r="M114" s="56">
        <v>0</v>
      </c>
    </row>
    <row r="115" spans="1:13" ht="45" customHeight="1" x14ac:dyDescent="0.25">
      <c r="A115" s="171"/>
      <c r="B115" s="144" t="s">
        <v>248</v>
      </c>
      <c r="C115" s="25"/>
      <c r="D115" s="163"/>
      <c r="E115" s="163"/>
      <c r="F115" s="163"/>
      <c r="G115" s="163"/>
      <c r="H115" s="109">
        <f>SUM(I115:M115)</f>
        <v>2105.2600000000002</v>
      </c>
      <c r="I115" s="109">
        <v>2000</v>
      </c>
      <c r="J115" s="109">
        <v>0</v>
      </c>
      <c r="K115" s="109">
        <v>0</v>
      </c>
      <c r="L115" s="109">
        <v>105.26</v>
      </c>
      <c r="M115" s="112">
        <v>0</v>
      </c>
    </row>
    <row r="116" spans="1:13" ht="45" customHeight="1" x14ac:dyDescent="0.25">
      <c r="A116" s="164" t="s">
        <v>19</v>
      </c>
      <c r="B116" s="23" t="s">
        <v>155</v>
      </c>
      <c r="C116" s="24"/>
      <c r="D116" s="162" t="s">
        <v>20</v>
      </c>
      <c r="E116" s="162" t="s">
        <v>21</v>
      </c>
      <c r="F116" s="162" t="s">
        <v>22</v>
      </c>
      <c r="G116" s="162" t="s">
        <v>23</v>
      </c>
      <c r="H116" s="19">
        <f t="shared" si="28"/>
        <v>0</v>
      </c>
      <c r="I116" s="19">
        <v>0</v>
      </c>
      <c r="J116" s="19">
        <v>0</v>
      </c>
      <c r="K116" s="19">
        <v>0</v>
      </c>
      <c r="L116" s="19">
        <v>0</v>
      </c>
      <c r="M116" s="20">
        <v>0</v>
      </c>
    </row>
    <row r="117" spans="1:13" ht="60" x14ac:dyDescent="0.25">
      <c r="A117" s="164"/>
      <c r="B117" s="23" t="s">
        <v>158</v>
      </c>
      <c r="C117" s="25"/>
      <c r="D117" s="163"/>
      <c r="E117" s="163"/>
      <c r="F117" s="163"/>
      <c r="G117" s="163"/>
      <c r="H117" s="19">
        <f t="shared" si="28"/>
        <v>0</v>
      </c>
      <c r="I117" s="19">
        <v>0</v>
      </c>
      <c r="J117" s="19">
        <v>0</v>
      </c>
      <c r="K117" s="19">
        <v>0</v>
      </c>
      <c r="L117" s="19">
        <v>0</v>
      </c>
      <c r="M117" s="20">
        <v>0</v>
      </c>
    </row>
    <row r="118" spans="1:13" ht="45" x14ac:dyDescent="0.25">
      <c r="A118" s="164"/>
      <c r="B118" s="23" t="s">
        <v>159</v>
      </c>
      <c r="C118" s="25"/>
      <c r="D118" s="163"/>
      <c r="E118" s="163"/>
      <c r="F118" s="163"/>
      <c r="G118" s="163"/>
      <c r="H118" s="19">
        <f t="shared" si="28"/>
        <v>0</v>
      </c>
      <c r="I118" s="19">
        <v>0</v>
      </c>
      <c r="J118" s="19">
        <v>0</v>
      </c>
      <c r="K118" s="19">
        <v>0</v>
      </c>
      <c r="L118" s="19">
        <v>0</v>
      </c>
      <c r="M118" s="20">
        <v>0</v>
      </c>
    </row>
    <row r="119" spans="1:13" ht="45" x14ac:dyDescent="0.25">
      <c r="A119" s="164"/>
      <c r="B119" s="23" t="s">
        <v>153</v>
      </c>
      <c r="C119" s="22"/>
      <c r="D119" s="168"/>
      <c r="E119" s="168"/>
      <c r="F119" s="168"/>
      <c r="G119" s="168"/>
      <c r="H119" s="19">
        <f t="shared" si="28"/>
        <v>0</v>
      </c>
      <c r="I119" s="19">
        <v>0</v>
      </c>
      <c r="J119" s="19">
        <v>0</v>
      </c>
      <c r="K119" s="19">
        <v>0</v>
      </c>
      <c r="L119" s="19">
        <v>0</v>
      </c>
      <c r="M119" s="20">
        <v>0</v>
      </c>
    </row>
    <row r="120" spans="1:13" ht="134.25" customHeight="1" x14ac:dyDescent="0.25">
      <c r="A120" s="169" t="s">
        <v>24</v>
      </c>
      <c r="B120" s="23" t="s">
        <v>148</v>
      </c>
      <c r="C120" s="23"/>
      <c r="D120" s="54" t="s">
        <v>18</v>
      </c>
      <c r="E120" s="54" t="s">
        <v>181</v>
      </c>
      <c r="F120" s="54" t="s">
        <v>182</v>
      </c>
      <c r="G120" s="54" t="s">
        <v>183</v>
      </c>
      <c r="H120" s="52">
        <f t="shared" si="28"/>
        <v>5263.16</v>
      </c>
      <c r="I120" s="55">
        <v>5000</v>
      </c>
      <c r="J120" s="52">
        <v>0</v>
      </c>
      <c r="K120" s="52">
        <v>0</v>
      </c>
      <c r="L120" s="52">
        <v>263.16000000000003</v>
      </c>
      <c r="M120" s="53">
        <v>0</v>
      </c>
    </row>
    <row r="121" spans="1:13" ht="64.5" customHeight="1" x14ac:dyDescent="0.25">
      <c r="A121" s="169"/>
      <c r="B121" s="122" t="s">
        <v>150</v>
      </c>
      <c r="C121" s="24"/>
      <c r="D121" s="121" t="s">
        <v>16</v>
      </c>
      <c r="E121" s="121" t="s">
        <v>28</v>
      </c>
      <c r="F121" s="121" t="s">
        <v>29</v>
      </c>
      <c r="G121" s="121" t="s">
        <v>30</v>
      </c>
      <c r="H121" s="116">
        <f t="shared" si="28"/>
        <v>667</v>
      </c>
      <c r="I121" s="116">
        <v>566.95000000000005</v>
      </c>
      <c r="J121" s="116">
        <v>0</v>
      </c>
      <c r="K121" s="116">
        <v>0</v>
      </c>
      <c r="L121" s="116">
        <v>100.05</v>
      </c>
      <c r="M121" s="117">
        <v>0</v>
      </c>
    </row>
    <row r="122" spans="1:13" ht="45" customHeight="1" x14ac:dyDescent="0.25">
      <c r="A122" s="165" t="s">
        <v>25</v>
      </c>
      <c r="B122" s="122" t="s">
        <v>154</v>
      </c>
      <c r="C122" s="24"/>
      <c r="D122" s="162" t="s">
        <v>20</v>
      </c>
      <c r="E122" s="162" t="s">
        <v>21</v>
      </c>
      <c r="F122" s="162" t="s">
        <v>22</v>
      </c>
      <c r="G122" s="162" t="s">
        <v>23</v>
      </c>
      <c r="H122" s="114">
        <f t="shared" ref="H122" si="29">SUM(I122:L122)</f>
        <v>3833</v>
      </c>
      <c r="I122" s="114">
        <v>1437.5</v>
      </c>
      <c r="J122" s="114">
        <v>479</v>
      </c>
      <c r="K122" s="114">
        <v>0</v>
      </c>
      <c r="L122" s="114">
        <v>1916.5</v>
      </c>
      <c r="M122" s="118">
        <v>0</v>
      </c>
    </row>
    <row r="123" spans="1:13" x14ac:dyDescent="0.25">
      <c r="A123" s="166"/>
      <c r="B123" s="23" t="s">
        <v>152</v>
      </c>
      <c r="C123" s="25"/>
      <c r="D123" s="163"/>
      <c r="E123" s="163"/>
      <c r="F123" s="163"/>
      <c r="G123" s="163"/>
      <c r="H123" s="19">
        <f t="shared" ref="H123:H126" si="30">SUM(I123:L123)</f>
        <v>0</v>
      </c>
      <c r="I123" s="19">
        <v>0</v>
      </c>
      <c r="J123" s="19">
        <v>0</v>
      </c>
      <c r="K123" s="19">
        <v>0</v>
      </c>
      <c r="L123" s="19">
        <v>0</v>
      </c>
      <c r="M123" s="20">
        <v>0</v>
      </c>
    </row>
    <row r="124" spans="1:13" x14ac:dyDescent="0.25">
      <c r="A124" s="166"/>
      <c r="B124" s="23" t="s">
        <v>151</v>
      </c>
      <c r="C124" s="25"/>
      <c r="D124" s="163"/>
      <c r="E124" s="163"/>
      <c r="F124" s="163"/>
      <c r="G124" s="163"/>
      <c r="H124" s="19">
        <f t="shared" si="30"/>
        <v>1750</v>
      </c>
      <c r="I124" s="19">
        <v>656</v>
      </c>
      <c r="J124" s="19">
        <v>219</v>
      </c>
      <c r="K124" s="19">
        <v>0</v>
      </c>
      <c r="L124" s="19">
        <v>875</v>
      </c>
      <c r="M124" s="20">
        <v>0</v>
      </c>
    </row>
    <row r="125" spans="1:13" x14ac:dyDescent="0.25">
      <c r="A125" s="167"/>
      <c r="B125" s="23" t="s">
        <v>156</v>
      </c>
      <c r="C125" s="22"/>
      <c r="D125" s="168"/>
      <c r="E125" s="168"/>
      <c r="F125" s="168"/>
      <c r="G125" s="168"/>
      <c r="H125" s="19">
        <f t="shared" si="30"/>
        <v>0</v>
      </c>
      <c r="I125" s="19">
        <v>0</v>
      </c>
      <c r="J125" s="19">
        <v>0</v>
      </c>
      <c r="K125" s="19">
        <v>0</v>
      </c>
      <c r="L125" s="19">
        <v>0</v>
      </c>
      <c r="M125" s="20">
        <v>0</v>
      </c>
    </row>
    <row r="126" spans="1:13" ht="44.25" customHeight="1" x14ac:dyDescent="0.25">
      <c r="A126" s="164" t="s">
        <v>26</v>
      </c>
      <c r="B126" s="143" t="s">
        <v>252</v>
      </c>
      <c r="C126" s="24"/>
      <c r="D126" s="162" t="s">
        <v>16</v>
      </c>
      <c r="E126" s="162" t="s">
        <v>28</v>
      </c>
      <c r="F126" s="162" t="s">
        <v>29</v>
      </c>
      <c r="G126" s="162" t="s">
        <v>30</v>
      </c>
      <c r="H126" s="116">
        <f t="shared" si="30"/>
        <v>941</v>
      </c>
      <c r="I126" s="116">
        <v>799.85</v>
      </c>
      <c r="J126" s="116">
        <v>141.15</v>
      </c>
      <c r="K126" s="116">
        <v>0</v>
      </c>
      <c r="L126" s="116">
        <v>0</v>
      </c>
      <c r="M126" s="117">
        <v>0</v>
      </c>
    </row>
    <row r="127" spans="1:13" ht="51" customHeight="1" x14ac:dyDescent="0.25">
      <c r="A127" s="164"/>
      <c r="B127" s="143" t="s">
        <v>251</v>
      </c>
      <c r="C127" s="25"/>
      <c r="D127" s="163"/>
      <c r="E127" s="163"/>
      <c r="F127" s="163"/>
      <c r="G127" s="163"/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20">
        <v>0</v>
      </c>
    </row>
    <row r="128" spans="1:13" ht="45" customHeight="1" x14ac:dyDescent="0.25">
      <c r="A128" s="122" t="s">
        <v>27</v>
      </c>
      <c r="B128" s="122" t="s">
        <v>149</v>
      </c>
      <c r="C128" s="25"/>
      <c r="D128" s="163"/>
      <c r="E128" s="163"/>
      <c r="F128" s="163"/>
      <c r="G128" s="163"/>
      <c r="H128" s="116">
        <f t="shared" ref="H128" si="31">SUM(I128:L128)</f>
        <v>1000</v>
      </c>
      <c r="I128" s="116">
        <v>850</v>
      </c>
      <c r="J128" s="116">
        <v>150</v>
      </c>
      <c r="K128" s="116">
        <v>0</v>
      </c>
      <c r="L128" s="116">
        <v>0</v>
      </c>
      <c r="M128" s="117">
        <v>0</v>
      </c>
    </row>
    <row r="129" spans="1:13" ht="94.9" customHeight="1" thickBot="1" x14ac:dyDescent="0.3">
      <c r="A129" s="120" t="s">
        <v>31</v>
      </c>
      <c r="B129" s="122" t="s">
        <v>157</v>
      </c>
      <c r="C129" s="24"/>
      <c r="D129" s="119" t="s">
        <v>20</v>
      </c>
      <c r="E129" s="119" t="s">
        <v>21</v>
      </c>
      <c r="F129" s="119" t="s">
        <v>22</v>
      </c>
      <c r="G129" s="119" t="s">
        <v>23</v>
      </c>
      <c r="H129" s="114">
        <f t="shared" ref="H129" si="32">SUM(I129:L129)</f>
        <v>243.5</v>
      </c>
      <c r="I129" s="114">
        <v>146</v>
      </c>
      <c r="J129" s="114">
        <v>48.75</v>
      </c>
      <c r="K129" s="114">
        <v>0</v>
      </c>
      <c r="L129" s="114">
        <v>48.75</v>
      </c>
      <c r="M129" s="118">
        <v>0</v>
      </c>
    </row>
    <row r="130" spans="1:13" ht="27" thickBot="1" x14ac:dyDescent="0.45">
      <c r="A130" s="18"/>
      <c r="B130" s="18"/>
      <c r="C130" s="18"/>
      <c r="D130" s="18"/>
      <c r="E130" s="18"/>
      <c r="F130" s="18">
        <v>2021</v>
      </c>
      <c r="G130" s="18"/>
      <c r="H130" s="21"/>
      <c r="I130" s="21"/>
      <c r="J130" s="21"/>
      <c r="K130" s="21"/>
      <c r="L130" s="21"/>
      <c r="M130" s="21"/>
    </row>
    <row r="131" spans="1:13" ht="42.6" customHeight="1" x14ac:dyDescent="0.25">
      <c r="A131" s="123" t="s">
        <v>17</v>
      </c>
      <c r="B131" s="124" t="s">
        <v>147</v>
      </c>
      <c r="C131" s="35"/>
      <c r="D131" s="170" t="s">
        <v>18</v>
      </c>
      <c r="E131" s="170" t="s">
        <v>181</v>
      </c>
      <c r="F131" s="170" t="s">
        <v>182</v>
      </c>
      <c r="G131" s="170" t="s">
        <v>183</v>
      </c>
      <c r="H131" s="115">
        <f>SUM(I131:L131)</f>
        <v>2105.2600000000002</v>
      </c>
      <c r="I131" s="115">
        <v>2000</v>
      </c>
      <c r="J131" s="115">
        <v>0</v>
      </c>
      <c r="K131" s="115">
        <v>105.26</v>
      </c>
      <c r="L131" s="115">
        <v>0</v>
      </c>
      <c r="M131" s="113">
        <v>0</v>
      </c>
    </row>
    <row r="132" spans="1:13" ht="48" customHeight="1" x14ac:dyDescent="0.25">
      <c r="A132" s="171" t="s">
        <v>250</v>
      </c>
      <c r="B132" s="142" t="s">
        <v>249</v>
      </c>
      <c r="C132" s="25"/>
      <c r="D132" s="163"/>
      <c r="E132" s="163"/>
      <c r="F132" s="163"/>
      <c r="G132" s="163"/>
      <c r="H132" s="55">
        <f t="shared" ref="H132:H139" si="33">SUM(I132:L132)</f>
        <v>0</v>
      </c>
      <c r="I132" s="55">
        <v>0</v>
      </c>
      <c r="J132" s="55">
        <v>0</v>
      </c>
      <c r="K132" s="55">
        <v>0</v>
      </c>
      <c r="L132" s="55">
        <v>0</v>
      </c>
      <c r="M132" s="56">
        <v>0</v>
      </c>
    </row>
    <row r="133" spans="1:13" ht="30" customHeight="1" x14ac:dyDescent="0.25">
      <c r="A133" s="171"/>
      <c r="B133" s="144" t="s">
        <v>248</v>
      </c>
      <c r="C133" s="25"/>
      <c r="D133" s="163"/>
      <c r="E133" s="163"/>
      <c r="F133" s="163"/>
      <c r="G133" s="163"/>
      <c r="H133" s="109">
        <f>SUM(I133:M133)</f>
        <v>0</v>
      </c>
      <c r="I133" s="109">
        <v>0</v>
      </c>
      <c r="J133" s="109">
        <v>0</v>
      </c>
      <c r="K133" s="109">
        <v>0</v>
      </c>
      <c r="L133" s="109">
        <v>0</v>
      </c>
      <c r="M133" s="112">
        <v>0</v>
      </c>
    </row>
    <row r="134" spans="1:13" ht="45" customHeight="1" x14ac:dyDescent="0.25">
      <c r="A134" s="164" t="s">
        <v>19</v>
      </c>
      <c r="B134" s="23" t="s">
        <v>155</v>
      </c>
      <c r="C134" s="24"/>
      <c r="D134" s="162" t="s">
        <v>20</v>
      </c>
      <c r="E134" s="162" t="s">
        <v>21</v>
      </c>
      <c r="F134" s="162" t="s">
        <v>22</v>
      </c>
      <c r="G134" s="162" t="s">
        <v>23</v>
      </c>
      <c r="H134" s="19">
        <f t="shared" si="33"/>
        <v>235</v>
      </c>
      <c r="I134" s="19">
        <v>150</v>
      </c>
      <c r="J134" s="19">
        <v>50</v>
      </c>
      <c r="K134" s="19">
        <v>0</v>
      </c>
      <c r="L134" s="19">
        <v>35</v>
      </c>
      <c r="M134" s="20">
        <v>0</v>
      </c>
    </row>
    <row r="135" spans="1:13" ht="60" x14ac:dyDescent="0.25">
      <c r="A135" s="164"/>
      <c r="B135" s="23" t="s">
        <v>158</v>
      </c>
      <c r="C135" s="25"/>
      <c r="D135" s="163"/>
      <c r="E135" s="163"/>
      <c r="F135" s="163"/>
      <c r="G135" s="163"/>
      <c r="H135" s="19">
        <f t="shared" si="33"/>
        <v>588</v>
      </c>
      <c r="I135" s="19">
        <v>375</v>
      </c>
      <c r="J135" s="19">
        <v>125</v>
      </c>
      <c r="K135" s="19">
        <v>0</v>
      </c>
      <c r="L135" s="19">
        <v>88</v>
      </c>
      <c r="M135" s="20">
        <v>0</v>
      </c>
    </row>
    <row r="136" spans="1:13" ht="45" x14ac:dyDescent="0.25">
      <c r="A136" s="164"/>
      <c r="B136" s="23" t="s">
        <v>159</v>
      </c>
      <c r="C136" s="25"/>
      <c r="D136" s="163"/>
      <c r="E136" s="163"/>
      <c r="F136" s="163"/>
      <c r="G136" s="163"/>
      <c r="H136" s="19">
        <f t="shared" si="33"/>
        <v>0</v>
      </c>
      <c r="I136" s="19">
        <v>0</v>
      </c>
      <c r="J136" s="19">
        <v>0</v>
      </c>
      <c r="K136" s="19">
        <v>0</v>
      </c>
      <c r="L136" s="19">
        <v>0</v>
      </c>
      <c r="M136" s="20">
        <v>0</v>
      </c>
    </row>
    <row r="137" spans="1:13" ht="45" x14ac:dyDescent="0.25">
      <c r="A137" s="164"/>
      <c r="B137" s="23" t="s">
        <v>153</v>
      </c>
      <c r="C137" s="22"/>
      <c r="D137" s="168"/>
      <c r="E137" s="168"/>
      <c r="F137" s="168"/>
      <c r="G137" s="168"/>
      <c r="H137" s="19">
        <f t="shared" si="33"/>
        <v>0</v>
      </c>
      <c r="I137" s="19">
        <v>0</v>
      </c>
      <c r="J137" s="19">
        <v>0</v>
      </c>
      <c r="K137" s="19">
        <v>0</v>
      </c>
      <c r="L137" s="19">
        <v>0</v>
      </c>
      <c r="M137" s="20">
        <v>0</v>
      </c>
    </row>
    <row r="138" spans="1:13" ht="131.25" customHeight="1" x14ac:dyDescent="0.25">
      <c r="A138" s="169" t="s">
        <v>24</v>
      </c>
      <c r="B138" s="23" t="s">
        <v>148</v>
      </c>
      <c r="C138" s="23"/>
      <c r="D138" s="54" t="s">
        <v>18</v>
      </c>
      <c r="E138" s="54" t="s">
        <v>181</v>
      </c>
      <c r="F138" s="54" t="s">
        <v>182</v>
      </c>
      <c r="G138" s="54" t="s">
        <v>183</v>
      </c>
      <c r="H138" s="19">
        <f t="shared" si="33"/>
        <v>0</v>
      </c>
      <c r="I138" s="19">
        <v>0</v>
      </c>
      <c r="J138" s="19">
        <v>0</v>
      </c>
      <c r="K138" s="19">
        <v>0</v>
      </c>
      <c r="L138" s="19">
        <v>0</v>
      </c>
      <c r="M138" s="20">
        <v>0</v>
      </c>
    </row>
    <row r="139" spans="1:13" ht="67.5" customHeight="1" x14ac:dyDescent="0.25">
      <c r="A139" s="169"/>
      <c r="B139" s="122" t="s">
        <v>150</v>
      </c>
      <c r="C139" s="24"/>
      <c r="D139" s="121" t="s">
        <v>16</v>
      </c>
      <c r="E139" s="121" t="s">
        <v>28</v>
      </c>
      <c r="F139" s="121" t="s">
        <v>29</v>
      </c>
      <c r="G139" s="121" t="s">
        <v>30</v>
      </c>
      <c r="H139" s="116">
        <f t="shared" si="33"/>
        <v>667</v>
      </c>
      <c r="I139" s="116">
        <v>566.95000000000005</v>
      </c>
      <c r="J139" s="116">
        <v>0</v>
      </c>
      <c r="K139" s="116">
        <v>0</v>
      </c>
      <c r="L139" s="116">
        <v>100.05</v>
      </c>
      <c r="M139" s="117">
        <v>0</v>
      </c>
    </row>
    <row r="140" spans="1:13" ht="45" customHeight="1" x14ac:dyDescent="0.25">
      <c r="A140" s="165" t="s">
        <v>25</v>
      </c>
      <c r="B140" s="122" t="s">
        <v>154</v>
      </c>
      <c r="C140" s="24"/>
      <c r="D140" s="162" t="s">
        <v>20</v>
      </c>
      <c r="E140" s="162" t="s">
        <v>21</v>
      </c>
      <c r="F140" s="162" t="s">
        <v>22</v>
      </c>
      <c r="G140" s="162" t="s">
        <v>23</v>
      </c>
      <c r="H140" s="114">
        <f t="shared" ref="H140" si="34">SUM(I140:L140)</f>
        <v>0</v>
      </c>
      <c r="I140" s="114">
        <v>0</v>
      </c>
      <c r="J140" s="114">
        <v>0</v>
      </c>
      <c r="K140" s="114">
        <v>0</v>
      </c>
      <c r="L140" s="114">
        <v>0</v>
      </c>
      <c r="M140" s="118">
        <v>0</v>
      </c>
    </row>
    <row r="141" spans="1:13" x14ac:dyDescent="0.25">
      <c r="A141" s="166"/>
      <c r="B141" s="23" t="s">
        <v>152</v>
      </c>
      <c r="C141" s="25"/>
      <c r="D141" s="163"/>
      <c r="E141" s="163"/>
      <c r="F141" s="163"/>
      <c r="G141" s="163"/>
      <c r="H141" s="19">
        <f t="shared" ref="H141:H144" si="35">SUM(I141:L141)</f>
        <v>0</v>
      </c>
      <c r="I141" s="19">
        <v>0</v>
      </c>
      <c r="J141" s="19">
        <v>0</v>
      </c>
      <c r="K141" s="19">
        <v>0</v>
      </c>
      <c r="L141" s="19">
        <v>0</v>
      </c>
      <c r="M141" s="20">
        <v>0</v>
      </c>
    </row>
    <row r="142" spans="1:13" x14ac:dyDescent="0.25">
      <c r="A142" s="166"/>
      <c r="B142" s="23" t="s">
        <v>151</v>
      </c>
      <c r="C142" s="25"/>
      <c r="D142" s="163"/>
      <c r="E142" s="163"/>
      <c r="F142" s="163"/>
      <c r="G142" s="163"/>
      <c r="H142" s="19">
        <f t="shared" si="35"/>
        <v>0</v>
      </c>
      <c r="I142" s="19">
        <v>0</v>
      </c>
      <c r="J142" s="19">
        <v>0</v>
      </c>
      <c r="K142" s="19">
        <v>0</v>
      </c>
      <c r="L142" s="19">
        <v>0</v>
      </c>
      <c r="M142" s="20">
        <v>0</v>
      </c>
    </row>
    <row r="143" spans="1:13" x14ac:dyDescent="0.25">
      <c r="A143" s="167"/>
      <c r="B143" s="23" t="s">
        <v>156</v>
      </c>
      <c r="C143" s="22"/>
      <c r="D143" s="168"/>
      <c r="E143" s="168"/>
      <c r="F143" s="168"/>
      <c r="G143" s="168"/>
      <c r="H143" s="19">
        <f t="shared" si="35"/>
        <v>0</v>
      </c>
      <c r="I143" s="19">
        <v>0</v>
      </c>
      <c r="J143" s="19">
        <v>0</v>
      </c>
      <c r="K143" s="19">
        <v>0</v>
      </c>
      <c r="L143" s="19">
        <v>0</v>
      </c>
      <c r="M143" s="20">
        <v>0</v>
      </c>
    </row>
    <row r="144" spans="1:13" ht="44.25" customHeight="1" x14ac:dyDescent="0.25">
      <c r="A144" s="164" t="s">
        <v>26</v>
      </c>
      <c r="B144" s="143" t="s">
        <v>252</v>
      </c>
      <c r="C144" s="24"/>
      <c r="D144" s="162" t="s">
        <v>16</v>
      </c>
      <c r="E144" s="162" t="s">
        <v>28</v>
      </c>
      <c r="F144" s="162" t="s">
        <v>29</v>
      </c>
      <c r="G144" s="162" t="s">
        <v>30</v>
      </c>
      <c r="H144" s="116">
        <f t="shared" si="35"/>
        <v>941</v>
      </c>
      <c r="I144" s="116">
        <v>799.85</v>
      </c>
      <c r="J144" s="116">
        <v>141.15</v>
      </c>
      <c r="K144" s="116">
        <v>0</v>
      </c>
      <c r="L144" s="116">
        <v>0</v>
      </c>
      <c r="M144" s="117">
        <v>0</v>
      </c>
    </row>
    <row r="145" spans="1:13" ht="66.75" customHeight="1" x14ac:dyDescent="0.25">
      <c r="A145" s="164"/>
      <c r="B145" s="143" t="s">
        <v>251</v>
      </c>
      <c r="C145" s="25"/>
      <c r="D145" s="163"/>
      <c r="E145" s="163"/>
      <c r="F145" s="163"/>
      <c r="G145" s="163"/>
      <c r="H145" s="19">
        <f t="shared" ref="H145:H146" si="36">SUM(I145:L145)</f>
        <v>750</v>
      </c>
      <c r="I145" s="19">
        <v>637.5</v>
      </c>
      <c r="J145" s="19">
        <v>112.5</v>
      </c>
      <c r="K145" s="19">
        <v>0</v>
      </c>
      <c r="L145" s="19">
        <v>0</v>
      </c>
      <c r="M145" s="20">
        <v>0</v>
      </c>
    </row>
    <row r="146" spans="1:13" ht="36.75" customHeight="1" x14ac:dyDescent="0.25">
      <c r="A146" s="122" t="s">
        <v>27</v>
      </c>
      <c r="B146" s="122" t="s">
        <v>149</v>
      </c>
      <c r="C146" s="25"/>
      <c r="D146" s="163"/>
      <c r="E146" s="163"/>
      <c r="F146" s="163"/>
      <c r="G146" s="163"/>
      <c r="H146" s="116">
        <f t="shared" si="36"/>
        <v>1000</v>
      </c>
      <c r="I146" s="116">
        <v>850</v>
      </c>
      <c r="J146" s="116">
        <v>150</v>
      </c>
      <c r="K146" s="116">
        <v>0</v>
      </c>
      <c r="L146" s="116">
        <v>0</v>
      </c>
      <c r="M146" s="117">
        <v>0</v>
      </c>
    </row>
    <row r="147" spans="1:13" ht="84" customHeight="1" thickBot="1" x14ac:dyDescent="0.3">
      <c r="A147" s="120" t="s">
        <v>31</v>
      </c>
      <c r="B147" s="122" t="s">
        <v>157</v>
      </c>
      <c r="C147" s="24"/>
      <c r="D147" s="119" t="s">
        <v>20</v>
      </c>
      <c r="E147" s="119" t="s">
        <v>21</v>
      </c>
      <c r="F147" s="119" t="s">
        <v>22</v>
      </c>
      <c r="G147" s="119" t="s">
        <v>23</v>
      </c>
      <c r="H147" s="114">
        <f t="shared" ref="H147" si="37">SUM(I147:L147)</f>
        <v>0</v>
      </c>
      <c r="I147" s="114">
        <v>0</v>
      </c>
      <c r="J147" s="114">
        <v>0</v>
      </c>
      <c r="K147" s="114">
        <v>0</v>
      </c>
      <c r="L147" s="114">
        <v>0</v>
      </c>
      <c r="M147" s="118">
        <v>0</v>
      </c>
    </row>
    <row r="148" spans="1:13" ht="27" thickBot="1" x14ac:dyDescent="0.45">
      <c r="A148" s="18"/>
      <c r="B148" s="18"/>
      <c r="C148" s="18"/>
      <c r="D148" s="18"/>
      <c r="E148" s="18"/>
      <c r="F148" s="18">
        <v>2022</v>
      </c>
      <c r="G148" s="18"/>
      <c r="H148" s="21"/>
      <c r="I148" s="21"/>
      <c r="J148" s="21"/>
      <c r="K148" s="21"/>
      <c r="L148" s="21"/>
      <c r="M148" s="21"/>
    </row>
    <row r="149" spans="1:13" ht="44.45" customHeight="1" x14ac:dyDescent="0.25">
      <c r="A149" s="123" t="s">
        <v>17</v>
      </c>
      <c r="B149" s="124" t="s">
        <v>147</v>
      </c>
      <c r="C149" s="35"/>
      <c r="D149" s="170" t="s">
        <v>18</v>
      </c>
      <c r="E149" s="170" t="s">
        <v>181</v>
      </c>
      <c r="F149" s="170" t="s">
        <v>182</v>
      </c>
      <c r="G149" s="170" t="s">
        <v>183</v>
      </c>
      <c r="H149" s="115">
        <f>SUM(I149:L149)</f>
        <v>0</v>
      </c>
      <c r="I149" s="115">
        <v>0</v>
      </c>
      <c r="J149" s="115">
        <v>0</v>
      </c>
      <c r="K149" s="115">
        <v>0</v>
      </c>
      <c r="L149" s="115">
        <v>0</v>
      </c>
      <c r="M149" s="113">
        <v>0</v>
      </c>
    </row>
    <row r="150" spans="1:13" ht="45.75" customHeight="1" x14ac:dyDescent="0.25">
      <c r="A150" s="171" t="s">
        <v>250</v>
      </c>
      <c r="B150" s="142" t="s">
        <v>249</v>
      </c>
      <c r="C150" s="25"/>
      <c r="D150" s="163"/>
      <c r="E150" s="163"/>
      <c r="F150" s="163"/>
      <c r="G150" s="163"/>
      <c r="H150" s="55">
        <f t="shared" ref="H150:H157" si="38">SUM(I150:L150)</f>
        <v>0</v>
      </c>
      <c r="I150" s="55">
        <v>0</v>
      </c>
      <c r="J150" s="55">
        <v>0</v>
      </c>
      <c r="K150" s="55">
        <v>0</v>
      </c>
      <c r="L150" s="55">
        <v>0</v>
      </c>
      <c r="M150" s="56">
        <v>0</v>
      </c>
    </row>
    <row r="151" spans="1:13" ht="37.9" customHeight="1" x14ac:dyDescent="0.25">
      <c r="A151" s="171"/>
      <c r="B151" s="144" t="s">
        <v>248</v>
      </c>
      <c r="C151" s="25"/>
      <c r="D151" s="163"/>
      <c r="E151" s="163"/>
      <c r="F151" s="163"/>
      <c r="G151" s="163"/>
      <c r="H151" s="110"/>
      <c r="I151" s="110">
        <v>0</v>
      </c>
      <c r="J151" s="110">
        <v>0</v>
      </c>
      <c r="K151" s="110">
        <v>0</v>
      </c>
      <c r="L151" s="110">
        <v>0</v>
      </c>
      <c r="M151" s="111">
        <v>0</v>
      </c>
    </row>
    <row r="152" spans="1:13" ht="45" customHeight="1" x14ac:dyDescent="0.25">
      <c r="A152" s="164" t="s">
        <v>19</v>
      </c>
      <c r="B152" s="23" t="s">
        <v>155</v>
      </c>
      <c r="C152" s="24"/>
      <c r="D152" s="162" t="s">
        <v>20</v>
      </c>
      <c r="E152" s="162" t="s">
        <v>21</v>
      </c>
      <c r="F152" s="162" t="s">
        <v>22</v>
      </c>
      <c r="G152" s="162" t="s">
        <v>23</v>
      </c>
      <c r="H152" s="19">
        <f t="shared" si="38"/>
        <v>0</v>
      </c>
      <c r="I152" s="19">
        <v>0</v>
      </c>
      <c r="J152" s="19">
        <v>0</v>
      </c>
      <c r="K152" s="19">
        <v>0</v>
      </c>
      <c r="L152" s="19">
        <v>0</v>
      </c>
      <c r="M152" s="20">
        <v>0</v>
      </c>
    </row>
    <row r="153" spans="1:13" ht="60" x14ac:dyDescent="0.25">
      <c r="A153" s="164"/>
      <c r="B153" s="23" t="s">
        <v>158</v>
      </c>
      <c r="C153" s="25"/>
      <c r="D153" s="163"/>
      <c r="E153" s="163"/>
      <c r="F153" s="163"/>
      <c r="G153" s="163"/>
      <c r="H153" s="19">
        <f t="shared" si="38"/>
        <v>0</v>
      </c>
      <c r="I153" s="19">
        <v>0</v>
      </c>
      <c r="J153" s="19">
        <v>0</v>
      </c>
      <c r="K153" s="19">
        <v>0</v>
      </c>
      <c r="L153" s="19">
        <v>0</v>
      </c>
      <c r="M153" s="20">
        <v>0</v>
      </c>
    </row>
    <row r="154" spans="1:13" ht="45" x14ac:dyDescent="0.25">
      <c r="A154" s="164"/>
      <c r="B154" s="23" t="s">
        <v>159</v>
      </c>
      <c r="C154" s="25"/>
      <c r="D154" s="163"/>
      <c r="E154" s="163"/>
      <c r="F154" s="163"/>
      <c r="G154" s="163"/>
      <c r="H154" s="19">
        <f t="shared" si="38"/>
        <v>834</v>
      </c>
      <c r="I154" s="19">
        <v>500</v>
      </c>
      <c r="J154" s="19">
        <v>167</v>
      </c>
      <c r="K154" s="19">
        <v>0</v>
      </c>
      <c r="L154" s="19">
        <v>167</v>
      </c>
      <c r="M154" s="20">
        <v>0</v>
      </c>
    </row>
    <row r="155" spans="1:13" ht="45" x14ac:dyDescent="0.25">
      <c r="A155" s="164"/>
      <c r="B155" s="23" t="s">
        <v>153</v>
      </c>
      <c r="C155" s="22"/>
      <c r="D155" s="168"/>
      <c r="E155" s="168"/>
      <c r="F155" s="168"/>
      <c r="G155" s="168"/>
      <c r="H155" s="19">
        <f t="shared" si="38"/>
        <v>1250</v>
      </c>
      <c r="I155" s="19">
        <v>750</v>
      </c>
      <c r="J155" s="19">
        <v>250</v>
      </c>
      <c r="K155" s="19">
        <v>0</v>
      </c>
      <c r="L155" s="19">
        <v>250</v>
      </c>
      <c r="M155" s="20">
        <v>0</v>
      </c>
    </row>
    <row r="156" spans="1:13" ht="138" customHeight="1" x14ac:dyDescent="0.25">
      <c r="A156" s="169" t="s">
        <v>24</v>
      </c>
      <c r="B156" s="23" t="s">
        <v>148</v>
      </c>
      <c r="C156" s="23"/>
      <c r="D156" s="54" t="s">
        <v>18</v>
      </c>
      <c r="E156" s="54" t="s">
        <v>181</v>
      </c>
      <c r="F156" s="54" t="s">
        <v>182</v>
      </c>
      <c r="G156" s="54" t="s">
        <v>183</v>
      </c>
      <c r="H156" s="19">
        <f t="shared" si="38"/>
        <v>0</v>
      </c>
      <c r="I156" s="19">
        <v>0</v>
      </c>
      <c r="J156" s="19">
        <v>0</v>
      </c>
      <c r="K156" s="19">
        <v>0</v>
      </c>
      <c r="L156" s="19">
        <v>0</v>
      </c>
      <c r="M156" s="20">
        <v>0</v>
      </c>
    </row>
    <row r="157" spans="1:13" ht="75" customHeight="1" x14ac:dyDescent="0.25">
      <c r="A157" s="169"/>
      <c r="B157" s="122" t="s">
        <v>150</v>
      </c>
      <c r="C157" s="24"/>
      <c r="D157" s="121" t="s">
        <v>16</v>
      </c>
      <c r="E157" s="121" t="s">
        <v>28</v>
      </c>
      <c r="F157" s="121" t="s">
        <v>29</v>
      </c>
      <c r="G157" s="121" t="s">
        <v>30</v>
      </c>
      <c r="H157" s="116">
        <f t="shared" si="38"/>
        <v>667</v>
      </c>
      <c r="I157" s="116">
        <v>566.95000000000005</v>
      </c>
      <c r="J157" s="116">
        <v>0</v>
      </c>
      <c r="K157" s="116">
        <v>0</v>
      </c>
      <c r="L157" s="116">
        <v>100.05</v>
      </c>
      <c r="M157" s="117">
        <v>0</v>
      </c>
    </row>
    <row r="158" spans="1:13" ht="69" customHeight="1" x14ac:dyDescent="0.25">
      <c r="A158" s="165" t="s">
        <v>25</v>
      </c>
      <c r="B158" s="122" t="s">
        <v>154</v>
      </c>
      <c r="C158" s="24"/>
      <c r="D158" s="162" t="s">
        <v>20</v>
      </c>
      <c r="E158" s="162" t="s">
        <v>21</v>
      </c>
      <c r="F158" s="162" t="s">
        <v>22</v>
      </c>
      <c r="G158" s="162" t="s">
        <v>23</v>
      </c>
      <c r="H158" s="114">
        <f t="shared" ref="H158" si="39">SUM(I158:L158)</f>
        <v>0</v>
      </c>
      <c r="I158" s="114">
        <v>0</v>
      </c>
      <c r="J158" s="114">
        <v>0</v>
      </c>
      <c r="K158" s="114">
        <v>0</v>
      </c>
      <c r="L158" s="114">
        <v>0</v>
      </c>
      <c r="M158" s="118">
        <v>0</v>
      </c>
    </row>
    <row r="159" spans="1:13" x14ac:dyDescent="0.25">
      <c r="A159" s="166"/>
      <c r="B159" s="23" t="s">
        <v>152</v>
      </c>
      <c r="C159" s="25"/>
      <c r="D159" s="163"/>
      <c r="E159" s="163"/>
      <c r="F159" s="163"/>
      <c r="G159" s="163"/>
      <c r="H159" s="19">
        <f t="shared" ref="H159:H161" si="40">SUM(I159:L159)</f>
        <v>0</v>
      </c>
      <c r="I159" s="19">
        <v>0</v>
      </c>
      <c r="J159" s="19">
        <v>0</v>
      </c>
      <c r="K159" s="19">
        <v>0</v>
      </c>
      <c r="L159" s="19">
        <v>0</v>
      </c>
      <c r="M159" s="20">
        <v>0</v>
      </c>
    </row>
    <row r="160" spans="1:13" x14ac:dyDescent="0.25">
      <c r="A160" s="166"/>
      <c r="B160" s="23" t="s">
        <v>151</v>
      </c>
      <c r="C160" s="25"/>
      <c r="D160" s="163"/>
      <c r="E160" s="163"/>
      <c r="F160" s="163"/>
      <c r="G160" s="163"/>
      <c r="H160" s="19">
        <f t="shared" si="40"/>
        <v>0</v>
      </c>
      <c r="I160" s="19">
        <v>0</v>
      </c>
      <c r="J160" s="19">
        <v>0</v>
      </c>
      <c r="K160" s="19">
        <v>0</v>
      </c>
      <c r="L160" s="19">
        <v>0</v>
      </c>
      <c r="M160" s="20">
        <v>0</v>
      </c>
    </row>
    <row r="161" spans="1:13" x14ac:dyDescent="0.25">
      <c r="A161" s="167"/>
      <c r="B161" s="23" t="s">
        <v>156</v>
      </c>
      <c r="C161" s="22"/>
      <c r="D161" s="168"/>
      <c r="E161" s="168"/>
      <c r="F161" s="168"/>
      <c r="G161" s="168"/>
      <c r="H161" s="19">
        <f t="shared" si="40"/>
        <v>0</v>
      </c>
      <c r="I161" s="19">
        <v>0</v>
      </c>
      <c r="J161" s="19">
        <v>0</v>
      </c>
      <c r="K161" s="19">
        <v>0</v>
      </c>
      <c r="L161" s="19">
        <v>0</v>
      </c>
      <c r="M161" s="20">
        <v>0</v>
      </c>
    </row>
    <row r="162" spans="1:13" ht="51.75" customHeight="1" x14ac:dyDescent="0.25">
      <c r="A162" s="164" t="s">
        <v>26</v>
      </c>
      <c r="B162" s="143" t="s">
        <v>252</v>
      </c>
      <c r="C162" s="24"/>
      <c r="D162" s="162" t="s">
        <v>16</v>
      </c>
      <c r="E162" s="162" t="s">
        <v>28</v>
      </c>
      <c r="F162" s="162" t="s">
        <v>29</v>
      </c>
      <c r="G162" s="162" t="s">
        <v>30</v>
      </c>
      <c r="H162" s="116">
        <f>SUM(I162:L162)</f>
        <v>941</v>
      </c>
      <c r="I162" s="116">
        <v>799.85</v>
      </c>
      <c r="J162" s="116">
        <v>141.15</v>
      </c>
      <c r="K162" s="116">
        <v>0</v>
      </c>
      <c r="L162" s="116">
        <v>0</v>
      </c>
      <c r="M162" s="117">
        <v>0</v>
      </c>
    </row>
    <row r="163" spans="1:13" ht="60" customHeight="1" x14ac:dyDescent="0.25">
      <c r="A163" s="164"/>
      <c r="B163" s="143" t="s">
        <v>251</v>
      </c>
      <c r="C163" s="25"/>
      <c r="D163" s="163"/>
      <c r="E163" s="163"/>
      <c r="F163" s="163"/>
      <c r="G163" s="163"/>
      <c r="H163" s="19">
        <f t="shared" ref="H163:H164" si="41">SUM(I163:L163)</f>
        <v>0</v>
      </c>
      <c r="I163" s="19">
        <v>0</v>
      </c>
      <c r="J163" s="19">
        <v>0</v>
      </c>
      <c r="K163" s="19">
        <v>0</v>
      </c>
      <c r="L163" s="19">
        <v>0</v>
      </c>
      <c r="M163" s="20">
        <v>0</v>
      </c>
    </row>
    <row r="164" spans="1:13" ht="54.6" customHeight="1" x14ac:dyDescent="0.25">
      <c r="A164" s="122" t="s">
        <v>27</v>
      </c>
      <c r="B164" s="122" t="s">
        <v>149</v>
      </c>
      <c r="C164" s="25"/>
      <c r="D164" s="163"/>
      <c r="E164" s="163"/>
      <c r="F164" s="163"/>
      <c r="G164" s="163"/>
      <c r="H164" s="116">
        <f t="shared" si="41"/>
        <v>1000</v>
      </c>
      <c r="I164" s="116">
        <v>850</v>
      </c>
      <c r="J164" s="116">
        <v>150</v>
      </c>
      <c r="K164" s="116">
        <v>0</v>
      </c>
      <c r="L164" s="116">
        <v>0</v>
      </c>
      <c r="M164" s="117">
        <v>0</v>
      </c>
    </row>
    <row r="165" spans="1:13" ht="94.15" customHeight="1" thickBot="1" x14ac:dyDescent="0.3">
      <c r="A165" s="120" t="s">
        <v>31</v>
      </c>
      <c r="B165" s="122" t="s">
        <v>157</v>
      </c>
      <c r="C165" s="24"/>
      <c r="D165" s="119" t="s">
        <v>20</v>
      </c>
      <c r="E165" s="119" t="s">
        <v>21</v>
      </c>
      <c r="F165" s="119" t="s">
        <v>22</v>
      </c>
      <c r="G165" s="119" t="s">
        <v>23</v>
      </c>
      <c r="H165" s="114">
        <f t="shared" ref="H165" si="42">SUM(I165:L165)</f>
        <v>0</v>
      </c>
      <c r="I165" s="114">
        <v>0</v>
      </c>
      <c r="J165" s="114">
        <v>0</v>
      </c>
      <c r="K165" s="114">
        <v>0</v>
      </c>
      <c r="L165" s="114">
        <v>0</v>
      </c>
      <c r="M165" s="118">
        <v>0</v>
      </c>
    </row>
    <row r="166" spans="1:13" ht="27" thickBot="1" x14ac:dyDescent="0.45">
      <c r="A166" s="18"/>
      <c r="B166" s="18"/>
      <c r="C166" s="18"/>
      <c r="D166" s="18"/>
      <c r="E166" s="18"/>
      <c r="F166" s="18">
        <v>2023</v>
      </c>
      <c r="G166" s="18"/>
      <c r="H166" s="21"/>
      <c r="I166" s="21"/>
      <c r="J166" s="21"/>
      <c r="K166" s="21"/>
      <c r="L166" s="21"/>
      <c r="M166" s="21"/>
    </row>
    <row r="167" spans="1:13" ht="45.6" customHeight="1" x14ac:dyDescent="0.25">
      <c r="A167" s="123" t="s">
        <v>17</v>
      </c>
      <c r="B167" s="124" t="s">
        <v>147</v>
      </c>
      <c r="C167" s="35"/>
      <c r="D167" s="170" t="s">
        <v>18</v>
      </c>
      <c r="E167" s="170" t="s">
        <v>181</v>
      </c>
      <c r="F167" s="170" t="s">
        <v>182</v>
      </c>
      <c r="G167" s="170" t="s">
        <v>183</v>
      </c>
      <c r="H167" s="115">
        <f>SUM(I167:L167)</f>
        <v>0</v>
      </c>
      <c r="I167" s="115">
        <v>0</v>
      </c>
      <c r="J167" s="115">
        <v>0</v>
      </c>
      <c r="K167" s="115">
        <v>0</v>
      </c>
      <c r="L167" s="115">
        <v>0</v>
      </c>
      <c r="M167" s="113">
        <v>0</v>
      </c>
    </row>
    <row r="168" spans="1:13" ht="45.75" customHeight="1" x14ac:dyDescent="0.25">
      <c r="A168" s="171" t="s">
        <v>250</v>
      </c>
      <c r="B168" s="142" t="s">
        <v>249</v>
      </c>
      <c r="C168" s="25"/>
      <c r="D168" s="163"/>
      <c r="E168" s="163"/>
      <c r="F168" s="163"/>
      <c r="G168" s="163"/>
      <c r="H168" s="55">
        <f t="shared" ref="H168:H175" si="43">SUM(I168:L168)</f>
        <v>0</v>
      </c>
      <c r="I168" s="55">
        <v>0</v>
      </c>
      <c r="J168" s="55">
        <v>0</v>
      </c>
      <c r="K168" s="55">
        <v>0</v>
      </c>
      <c r="L168" s="55">
        <v>0</v>
      </c>
      <c r="M168" s="56">
        <v>0</v>
      </c>
    </row>
    <row r="169" spans="1:13" ht="28.15" customHeight="1" x14ac:dyDescent="0.25">
      <c r="A169" s="171"/>
      <c r="B169" s="144" t="s">
        <v>248</v>
      </c>
      <c r="C169" s="25"/>
      <c r="D169" s="163"/>
      <c r="E169" s="163"/>
      <c r="F169" s="163"/>
      <c r="G169" s="163"/>
      <c r="H169" s="109"/>
      <c r="I169" s="109">
        <v>0</v>
      </c>
      <c r="J169" s="109">
        <v>0</v>
      </c>
      <c r="K169" s="109">
        <v>0</v>
      </c>
      <c r="L169" s="109">
        <v>0</v>
      </c>
      <c r="M169" s="112">
        <v>0</v>
      </c>
    </row>
    <row r="170" spans="1:13" ht="45" customHeight="1" x14ac:dyDescent="0.25">
      <c r="A170" s="164" t="s">
        <v>19</v>
      </c>
      <c r="B170" s="23" t="s">
        <v>155</v>
      </c>
      <c r="C170" s="24"/>
      <c r="D170" s="162" t="s">
        <v>20</v>
      </c>
      <c r="E170" s="162" t="s">
        <v>21</v>
      </c>
      <c r="F170" s="162" t="s">
        <v>22</v>
      </c>
      <c r="G170" s="162" t="s">
        <v>23</v>
      </c>
      <c r="H170" s="19">
        <f t="shared" si="43"/>
        <v>0</v>
      </c>
      <c r="I170" s="19">
        <v>0</v>
      </c>
      <c r="J170" s="19">
        <v>0</v>
      </c>
      <c r="K170" s="19">
        <v>0</v>
      </c>
      <c r="L170" s="19">
        <v>0</v>
      </c>
      <c r="M170" s="20">
        <v>0</v>
      </c>
    </row>
    <row r="171" spans="1:13" ht="60" x14ac:dyDescent="0.25">
      <c r="A171" s="164"/>
      <c r="B171" s="23" t="s">
        <v>158</v>
      </c>
      <c r="C171" s="25"/>
      <c r="D171" s="163"/>
      <c r="E171" s="163"/>
      <c r="F171" s="163"/>
      <c r="G171" s="163"/>
      <c r="H171" s="19">
        <f t="shared" si="43"/>
        <v>0</v>
      </c>
      <c r="I171" s="19">
        <v>0</v>
      </c>
      <c r="J171" s="19">
        <v>0</v>
      </c>
      <c r="K171" s="19">
        <v>0</v>
      </c>
      <c r="L171" s="19">
        <v>0</v>
      </c>
      <c r="M171" s="20">
        <v>0</v>
      </c>
    </row>
    <row r="172" spans="1:13" ht="45" x14ac:dyDescent="0.25">
      <c r="A172" s="164"/>
      <c r="B172" s="23" t="s">
        <v>159</v>
      </c>
      <c r="C172" s="25"/>
      <c r="D172" s="163"/>
      <c r="E172" s="163"/>
      <c r="F172" s="163"/>
      <c r="G172" s="163"/>
      <c r="H172" s="19">
        <f t="shared" si="43"/>
        <v>0</v>
      </c>
      <c r="I172" s="19">
        <v>0</v>
      </c>
      <c r="J172" s="19">
        <v>0</v>
      </c>
      <c r="K172" s="19">
        <v>0</v>
      </c>
      <c r="L172" s="19">
        <v>0</v>
      </c>
      <c r="M172" s="20">
        <v>0</v>
      </c>
    </row>
    <row r="173" spans="1:13" ht="45" x14ac:dyDescent="0.25">
      <c r="A173" s="164"/>
      <c r="B173" s="23" t="s">
        <v>153</v>
      </c>
      <c r="C173" s="22"/>
      <c r="D173" s="168"/>
      <c r="E173" s="168"/>
      <c r="F173" s="168"/>
      <c r="G173" s="168"/>
      <c r="H173" s="19">
        <f t="shared" si="43"/>
        <v>0</v>
      </c>
      <c r="I173" s="19">
        <v>0</v>
      </c>
      <c r="J173" s="19">
        <v>0</v>
      </c>
      <c r="K173" s="19">
        <v>0</v>
      </c>
      <c r="L173" s="19">
        <v>0</v>
      </c>
      <c r="M173" s="20">
        <v>0</v>
      </c>
    </row>
    <row r="174" spans="1:13" ht="134.25" customHeight="1" x14ac:dyDescent="0.25">
      <c r="A174" s="169" t="s">
        <v>24</v>
      </c>
      <c r="B174" s="23" t="s">
        <v>148</v>
      </c>
      <c r="C174" s="23"/>
      <c r="D174" s="54" t="s">
        <v>18</v>
      </c>
      <c r="E174" s="54" t="s">
        <v>181</v>
      </c>
      <c r="F174" s="54" t="s">
        <v>182</v>
      </c>
      <c r="G174" s="54" t="s">
        <v>183</v>
      </c>
      <c r="H174" s="19">
        <f t="shared" si="43"/>
        <v>0</v>
      </c>
      <c r="I174" s="19">
        <v>0</v>
      </c>
      <c r="J174" s="19">
        <v>0</v>
      </c>
      <c r="K174" s="19">
        <v>0</v>
      </c>
      <c r="L174" s="19">
        <v>0</v>
      </c>
      <c r="M174" s="20">
        <v>0</v>
      </c>
    </row>
    <row r="175" spans="1:13" ht="90" customHeight="1" x14ac:dyDescent="0.25">
      <c r="A175" s="169"/>
      <c r="B175" s="122" t="s">
        <v>150</v>
      </c>
      <c r="C175" s="24"/>
      <c r="D175" s="121" t="s">
        <v>16</v>
      </c>
      <c r="E175" s="121" t="s">
        <v>28</v>
      </c>
      <c r="F175" s="121" t="s">
        <v>29</v>
      </c>
      <c r="G175" s="121" t="s">
        <v>30</v>
      </c>
      <c r="H175" s="116">
        <f t="shared" si="43"/>
        <v>0</v>
      </c>
      <c r="I175" s="116">
        <v>0</v>
      </c>
      <c r="J175" s="116">
        <v>0</v>
      </c>
      <c r="K175" s="116">
        <v>0</v>
      </c>
      <c r="L175" s="116">
        <v>0</v>
      </c>
      <c r="M175" s="117">
        <v>0</v>
      </c>
    </row>
    <row r="176" spans="1:13" ht="45" customHeight="1" x14ac:dyDescent="0.25">
      <c r="A176" s="165" t="s">
        <v>25</v>
      </c>
      <c r="B176" s="122" t="s">
        <v>154</v>
      </c>
      <c r="C176" s="24"/>
      <c r="D176" s="162" t="s">
        <v>20</v>
      </c>
      <c r="E176" s="162" t="s">
        <v>21</v>
      </c>
      <c r="F176" s="162" t="s">
        <v>22</v>
      </c>
      <c r="G176" s="162" t="s">
        <v>23</v>
      </c>
      <c r="H176" s="114">
        <f t="shared" ref="H176" si="44">SUM(I176:L176)</f>
        <v>0</v>
      </c>
      <c r="I176" s="114">
        <v>0</v>
      </c>
      <c r="J176" s="114">
        <v>0</v>
      </c>
      <c r="K176" s="114">
        <v>0</v>
      </c>
      <c r="L176" s="114">
        <v>0</v>
      </c>
      <c r="M176" s="118">
        <v>0</v>
      </c>
    </row>
    <row r="177" spans="1:13" x14ac:dyDescent="0.25">
      <c r="A177" s="166"/>
      <c r="B177" s="23" t="s">
        <v>152</v>
      </c>
      <c r="C177" s="25"/>
      <c r="D177" s="163"/>
      <c r="E177" s="163"/>
      <c r="F177" s="163"/>
      <c r="G177" s="163"/>
      <c r="H177" s="19">
        <f t="shared" ref="H177:H180" si="45">SUM(I177:L177)</f>
        <v>0</v>
      </c>
      <c r="I177" s="19">
        <v>0</v>
      </c>
      <c r="J177" s="19">
        <v>0</v>
      </c>
      <c r="K177" s="19">
        <v>0</v>
      </c>
      <c r="L177" s="19">
        <v>0</v>
      </c>
      <c r="M177" s="20">
        <v>0</v>
      </c>
    </row>
    <row r="178" spans="1:13" x14ac:dyDescent="0.25">
      <c r="A178" s="166"/>
      <c r="B178" s="23" t="s">
        <v>151</v>
      </c>
      <c r="C178" s="25"/>
      <c r="D178" s="163"/>
      <c r="E178" s="163"/>
      <c r="F178" s="163"/>
      <c r="G178" s="163"/>
      <c r="H178" s="19">
        <f t="shared" si="45"/>
        <v>0</v>
      </c>
      <c r="I178" s="19">
        <v>0</v>
      </c>
      <c r="J178" s="19">
        <v>0</v>
      </c>
      <c r="K178" s="19">
        <v>0</v>
      </c>
      <c r="L178" s="19">
        <v>0</v>
      </c>
      <c r="M178" s="20">
        <v>0</v>
      </c>
    </row>
    <row r="179" spans="1:13" x14ac:dyDescent="0.25">
      <c r="A179" s="167"/>
      <c r="B179" s="23" t="s">
        <v>156</v>
      </c>
      <c r="C179" s="22"/>
      <c r="D179" s="168"/>
      <c r="E179" s="168"/>
      <c r="F179" s="168"/>
      <c r="G179" s="168"/>
      <c r="H179" s="19">
        <f t="shared" si="45"/>
        <v>0</v>
      </c>
      <c r="I179" s="19">
        <v>0</v>
      </c>
      <c r="J179" s="19">
        <v>0</v>
      </c>
      <c r="K179" s="19">
        <v>0</v>
      </c>
      <c r="L179" s="19">
        <v>0</v>
      </c>
      <c r="M179" s="20">
        <v>0</v>
      </c>
    </row>
    <row r="180" spans="1:13" ht="29.25" customHeight="1" x14ac:dyDescent="0.25">
      <c r="A180" s="164" t="s">
        <v>26</v>
      </c>
      <c r="B180" s="143" t="s">
        <v>252</v>
      </c>
      <c r="C180" s="24"/>
      <c r="D180" s="162" t="s">
        <v>16</v>
      </c>
      <c r="E180" s="162" t="s">
        <v>28</v>
      </c>
      <c r="F180" s="162" t="s">
        <v>29</v>
      </c>
      <c r="G180" s="162" t="s">
        <v>30</v>
      </c>
      <c r="H180" s="116">
        <f t="shared" si="45"/>
        <v>0</v>
      </c>
      <c r="I180" s="116">
        <v>0</v>
      </c>
      <c r="J180" s="116">
        <v>0</v>
      </c>
      <c r="K180" s="116">
        <v>0</v>
      </c>
      <c r="L180" s="116">
        <v>0</v>
      </c>
      <c r="M180" s="117">
        <v>0</v>
      </c>
    </row>
    <row r="181" spans="1:13" ht="59.25" customHeight="1" x14ac:dyDescent="0.25">
      <c r="A181" s="164"/>
      <c r="B181" s="143" t="s">
        <v>251</v>
      </c>
      <c r="C181" s="25"/>
      <c r="D181" s="163"/>
      <c r="E181" s="163"/>
      <c r="F181" s="163"/>
      <c r="G181" s="163"/>
      <c r="H181" s="19">
        <f t="shared" ref="H181:H182" si="46">SUM(I181:L181)</f>
        <v>0</v>
      </c>
      <c r="I181" s="19">
        <v>0</v>
      </c>
      <c r="J181" s="19">
        <v>0</v>
      </c>
      <c r="K181" s="19">
        <v>0</v>
      </c>
      <c r="L181" s="19">
        <v>0</v>
      </c>
      <c r="M181" s="20">
        <v>0</v>
      </c>
    </row>
    <row r="182" spans="1:13" ht="69" customHeight="1" x14ac:dyDescent="0.25">
      <c r="A182" s="122" t="s">
        <v>27</v>
      </c>
      <c r="B182" s="122" t="s">
        <v>149</v>
      </c>
      <c r="C182" s="25"/>
      <c r="D182" s="163"/>
      <c r="E182" s="163"/>
      <c r="F182" s="163"/>
      <c r="G182" s="163"/>
      <c r="H182" s="116">
        <f t="shared" si="46"/>
        <v>0</v>
      </c>
      <c r="I182" s="116">
        <v>0</v>
      </c>
      <c r="J182" s="116">
        <v>0</v>
      </c>
      <c r="K182" s="116">
        <v>0</v>
      </c>
      <c r="L182" s="116">
        <v>0</v>
      </c>
      <c r="M182" s="117">
        <v>0</v>
      </c>
    </row>
    <row r="183" spans="1:13" ht="88.9" customHeight="1" x14ac:dyDescent="0.25">
      <c r="A183" s="120" t="s">
        <v>31</v>
      </c>
      <c r="B183" s="122" t="s">
        <v>157</v>
      </c>
      <c r="C183" s="24"/>
      <c r="D183" s="119" t="s">
        <v>20</v>
      </c>
      <c r="E183" s="119" t="s">
        <v>21</v>
      </c>
      <c r="F183" s="119" t="s">
        <v>22</v>
      </c>
      <c r="G183" s="119" t="s">
        <v>23</v>
      </c>
      <c r="H183" s="114">
        <f t="shared" ref="H183" si="47">SUM(I183:L183)</f>
        <v>0</v>
      </c>
      <c r="I183" s="114">
        <v>0</v>
      </c>
      <c r="J183" s="114">
        <v>0</v>
      </c>
      <c r="K183" s="114">
        <v>0</v>
      </c>
      <c r="L183" s="114">
        <v>0</v>
      </c>
      <c r="M183" s="118">
        <v>0</v>
      </c>
    </row>
  </sheetData>
  <mergeCells count="224">
    <mergeCell ref="B1:B3"/>
    <mergeCell ref="A1:A3"/>
    <mergeCell ref="A6:A7"/>
    <mergeCell ref="A8:A11"/>
    <mergeCell ref="A14:A17"/>
    <mergeCell ref="A4:M4"/>
    <mergeCell ref="A12:A13"/>
    <mergeCell ref="G8:G11"/>
    <mergeCell ref="D5:D7"/>
    <mergeCell ref="C1:C3"/>
    <mergeCell ref="E5:E7"/>
    <mergeCell ref="F5:F7"/>
    <mergeCell ref="G5:G7"/>
    <mergeCell ref="M1:M3"/>
    <mergeCell ref="D1:G1"/>
    <mergeCell ref="H1:L1"/>
    <mergeCell ref="D2:D3"/>
    <mergeCell ref="E2:E3"/>
    <mergeCell ref="F2:F3"/>
    <mergeCell ref="G2:G3"/>
    <mergeCell ref="H2:H3"/>
    <mergeCell ref="I2:J2"/>
    <mergeCell ref="K2:L2"/>
    <mergeCell ref="D8:D11"/>
    <mergeCell ref="E8:E11"/>
    <mergeCell ref="F8:F11"/>
    <mergeCell ref="D18:D20"/>
    <mergeCell ref="E18:E20"/>
    <mergeCell ref="F18:F20"/>
    <mergeCell ref="A18:A19"/>
    <mergeCell ref="F14:F17"/>
    <mergeCell ref="G18:G20"/>
    <mergeCell ref="D14:D17"/>
    <mergeCell ref="E14:E17"/>
    <mergeCell ref="G14:G17"/>
    <mergeCell ref="A26:A29"/>
    <mergeCell ref="D26:D29"/>
    <mergeCell ref="E26:E29"/>
    <mergeCell ref="F26:F29"/>
    <mergeCell ref="G26:G29"/>
    <mergeCell ref="G23:G25"/>
    <mergeCell ref="A24:A25"/>
    <mergeCell ref="D23:D25"/>
    <mergeCell ref="E23:E25"/>
    <mergeCell ref="F23:F25"/>
    <mergeCell ref="G41:G43"/>
    <mergeCell ref="A42:A43"/>
    <mergeCell ref="A30:A31"/>
    <mergeCell ref="A36:A37"/>
    <mergeCell ref="D36:D38"/>
    <mergeCell ref="E36:E38"/>
    <mergeCell ref="F36:F38"/>
    <mergeCell ref="A32:A35"/>
    <mergeCell ref="D32:D35"/>
    <mergeCell ref="E32:E35"/>
    <mergeCell ref="F32:F35"/>
    <mergeCell ref="G36:G38"/>
    <mergeCell ref="G32:G35"/>
    <mergeCell ref="D41:D43"/>
    <mergeCell ref="E41:E43"/>
    <mergeCell ref="F41:F43"/>
    <mergeCell ref="A50:A53"/>
    <mergeCell ref="D50:D53"/>
    <mergeCell ref="E50:E53"/>
    <mergeCell ref="F50:F53"/>
    <mergeCell ref="G50:G53"/>
    <mergeCell ref="A48:A49"/>
    <mergeCell ref="A44:A47"/>
    <mergeCell ref="D44:D47"/>
    <mergeCell ref="E44:E47"/>
    <mergeCell ref="F44:F47"/>
    <mergeCell ref="G44:G47"/>
    <mergeCell ref="A54:A55"/>
    <mergeCell ref="D54:D56"/>
    <mergeCell ref="E54:E56"/>
    <mergeCell ref="F54:F56"/>
    <mergeCell ref="G54:G56"/>
    <mergeCell ref="D59:D61"/>
    <mergeCell ref="E59:E61"/>
    <mergeCell ref="F59:F61"/>
    <mergeCell ref="G59:G61"/>
    <mergeCell ref="A60:A61"/>
    <mergeCell ref="G62:G65"/>
    <mergeCell ref="A66:A67"/>
    <mergeCell ref="A62:A65"/>
    <mergeCell ref="D62:D65"/>
    <mergeCell ref="E62:E65"/>
    <mergeCell ref="F62:F65"/>
    <mergeCell ref="A68:A71"/>
    <mergeCell ref="D68:D71"/>
    <mergeCell ref="E68:E71"/>
    <mergeCell ref="F68:F71"/>
    <mergeCell ref="G68:G71"/>
    <mergeCell ref="A84:A85"/>
    <mergeCell ref="A80:A83"/>
    <mergeCell ref="D80:D83"/>
    <mergeCell ref="E80:E83"/>
    <mergeCell ref="F80:F83"/>
    <mergeCell ref="G80:G83"/>
    <mergeCell ref="D77:D79"/>
    <mergeCell ref="E77:E79"/>
    <mergeCell ref="G72:G74"/>
    <mergeCell ref="A72:A73"/>
    <mergeCell ref="D72:D74"/>
    <mergeCell ref="E72:E74"/>
    <mergeCell ref="F72:F74"/>
    <mergeCell ref="F77:F79"/>
    <mergeCell ref="G77:G79"/>
    <mergeCell ref="A78:A79"/>
    <mergeCell ref="G90:G92"/>
    <mergeCell ref="A90:A91"/>
    <mergeCell ref="D90:D92"/>
    <mergeCell ref="E90:E92"/>
    <mergeCell ref="F90:F92"/>
    <mergeCell ref="A86:A89"/>
    <mergeCell ref="D86:D89"/>
    <mergeCell ref="E86:E89"/>
    <mergeCell ref="F86:F89"/>
    <mergeCell ref="G86:G89"/>
    <mergeCell ref="G98:G101"/>
    <mergeCell ref="A102:A103"/>
    <mergeCell ref="A98:A101"/>
    <mergeCell ref="D98:D101"/>
    <mergeCell ref="E98:E101"/>
    <mergeCell ref="F98:F101"/>
    <mergeCell ref="D95:D97"/>
    <mergeCell ref="E95:E97"/>
    <mergeCell ref="F95:F97"/>
    <mergeCell ref="G95:G97"/>
    <mergeCell ref="A96:A97"/>
    <mergeCell ref="G108:G110"/>
    <mergeCell ref="A108:A109"/>
    <mergeCell ref="D108:D110"/>
    <mergeCell ref="E108:E110"/>
    <mergeCell ref="F108:F110"/>
    <mergeCell ref="A104:A107"/>
    <mergeCell ref="D104:D107"/>
    <mergeCell ref="E104:E107"/>
    <mergeCell ref="F104:F107"/>
    <mergeCell ref="G104:G107"/>
    <mergeCell ref="A122:A125"/>
    <mergeCell ref="D122:D125"/>
    <mergeCell ref="E122:E125"/>
    <mergeCell ref="F122:F125"/>
    <mergeCell ref="G122:G125"/>
    <mergeCell ref="A120:A121"/>
    <mergeCell ref="G116:G119"/>
    <mergeCell ref="D113:D115"/>
    <mergeCell ref="E113:E115"/>
    <mergeCell ref="A114:A115"/>
    <mergeCell ref="A116:A119"/>
    <mergeCell ref="D116:D119"/>
    <mergeCell ref="E116:E119"/>
    <mergeCell ref="F116:F119"/>
    <mergeCell ref="F113:F115"/>
    <mergeCell ref="G113:G115"/>
    <mergeCell ref="G134:G137"/>
    <mergeCell ref="A138:A139"/>
    <mergeCell ref="A134:A137"/>
    <mergeCell ref="D134:D137"/>
    <mergeCell ref="E134:E137"/>
    <mergeCell ref="F134:F137"/>
    <mergeCell ref="A126:A127"/>
    <mergeCell ref="D126:D128"/>
    <mergeCell ref="E126:E128"/>
    <mergeCell ref="F126:F128"/>
    <mergeCell ref="F131:F133"/>
    <mergeCell ref="G131:G133"/>
    <mergeCell ref="D131:D133"/>
    <mergeCell ref="E131:E133"/>
    <mergeCell ref="A132:A133"/>
    <mergeCell ref="G126:G128"/>
    <mergeCell ref="G144:G146"/>
    <mergeCell ref="A144:A145"/>
    <mergeCell ref="D144:D146"/>
    <mergeCell ref="E144:E146"/>
    <mergeCell ref="F144:F146"/>
    <mergeCell ref="A140:A143"/>
    <mergeCell ref="D140:D143"/>
    <mergeCell ref="E140:E143"/>
    <mergeCell ref="F140:F143"/>
    <mergeCell ref="G140:G143"/>
    <mergeCell ref="A156:A157"/>
    <mergeCell ref="G152:G155"/>
    <mergeCell ref="D149:D151"/>
    <mergeCell ref="E149:E151"/>
    <mergeCell ref="A150:A151"/>
    <mergeCell ref="A152:A155"/>
    <mergeCell ref="D152:D155"/>
    <mergeCell ref="E152:E155"/>
    <mergeCell ref="F152:F155"/>
    <mergeCell ref="F149:F151"/>
    <mergeCell ref="G149:G151"/>
    <mergeCell ref="G162:G164"/>
    <mergeCell ref="A162:A163"/>
    <mergeCell ref="D162:D164"/>
    <mergeCell ref="E162:E164"/>
    <mergeCell ref="F162:F164"/>
    <mergeCell ref="A158:A161"/>
    <mergeCell ref="D158:D161"/>
    <mergeCell ref="E158:E161"/>
    <mergeCell ref="F158:F161"/>
    <mergeCell ref="G158:G161"/>
    <mergeCell ref="A174:A175"/>
    <mergeCell ref="A170:A173"/>
    <mergeCell ref="D170:D173"/>
    <mergeCell ref="E170:E173"/>
    <mergeCell ref="F170:F173"/>
    <mergeCell ref="G170:G173"/>
    <mergeCell ref="D167:D169"/>
    <mergeCell ref="E167:E169"/>
    <mergeCell ref="F167:F169"/>
    <mergeCell ref="G167:G169"/>
    <mergeCell ref="A168:A169"/>
    <mergeCell ref="G180:G182"/>
    <mergeCell ref="A180:A181"/>
    <mergeCell ref="D180:D182"/>
    <mergeCell ref="E180:E182"/>
    <mergeCell ref="F180:F182"/>
    <mergeCell ref="A176:A179"/>
    <mergeCell ref="D176:D179"/>
    <mergeCell ref="E176:E179"/>
    <mergeCell ref="F176:F179"/>
    <mergeCell ref="G176:G179"/>
  </mergeCells>
  <pageMargins left="0.11811023622047245" right="0.11811023622047245" top="0.11811023622047245" bottom="0.11811023622047245" header="0" footer="0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G6" sqref="G6"/>
    </sheetView>
  </sheetViews>
  <sheetFormatPr defaultRowHeight="15" x14ac:dyDescent="0.25"/>
  <cols>
    <col min="1" max="1" width="11.42578125" customWidth="1"/>
    <col min="2" max="4" width="16.7109375" customWidth="1"/>
    <col min="5" max="9" width="12.7109375" customWidth="1"/>
    <col min="10" max="10" width="12.140625" customWidth="1"/>
  </cols>
  <sheetData>
    <row r="1" spans="1:13" ht="15" customHeight="1" thickBot="1" x14ac:dyDescent="0.3">
      <c r="A1" s="174" t="s">
        <v>33</v>
      </c>
      <c r="B1" s="174" t="s">
        <v>170</v>
      </c>
      <c r="C1" s="174" t="s">
        <v>168</v>
      </c>
      <c r="D1" s="174" t="s">
        <v>169</v>
      </c>
      <c r="E1" s="191" t="s">
        <v>7</v>
      </c>
      <c r="F1" s="191"/>
      <c r="G1" s="191"/>
      <c r="H1" s="191"/>
      <c r="I1" s="191"/>
      <c r="J1" s="174" t="s">
        <v>34</v>
      </c>
    </row>
    <row r="2" spans="1:13" ht="15" customHeight="1" thickBot="1" x14ac:dyDescent="0.3">
      <c r="A2" s="174"/>
      <c r="B2" s="174"/>
      <c r="C2" s="174"/>
      <c r="D2" s="173"/>
      <c r="E2" s="194" t="s">
        <v>8</v>
      </c>
      <c r="F2" s="196" t="s">
        <v>9</v>
      </c>
      <c r="G2" s="196"/>
      <c r="H2" s="196" t="s">
        <v>35</v>
      </c>
      <c r="I2" s="197"/>
      <c r="J2" s="193"/>
    </row>
    <row r="3" spans="1:13" ht="72" customHeight="1" x14ac:dyDescent="0.25">
      <c r="A3" s="174"/>
      <c r="B3" s="174"/>
      <c r="C3" s="174"/>
      <c r="D3" s="173"/>
      <c r="E3" s="195"/>
      <c r="F3" s="130" t="s">
        <v>11</v>
      </c>
      <c r="G3" s="131" t="s">
        <v>12</v>
      </c>
      <c r="H3" s="130" t="s">
        <v>15</v>
      </c>
      <c r="I3" s="131" t="s">
        <v>13</v>
      </c>
      <c r="J3" s="193"/>
    </row>
    <row r="4" spans="1:13" ht="27" thickBot="1" x14ac:dyDescent="0.45">
      <c r="A4" s="178" t="s">
        <v>32</v>
      </c>
      <c r="B4" s="178"/>
      <c r="C4" s="178"/>
      <c r="D4" s="178"/>
      <c r="E4" s="178"/>
      <c r="F4" s="178"/>
      <c r="G4" s="178"/>
      <c r="H4" s="178"/>
      <c r="I4" s="178"/>
      <c r="J4" s="178"/>
      <c r="K4" s="8"/>
      <c r="L4" s="8"/>
      <c r="M4" s="8"/>
    </row>
    <row r="5" spans="1:13" ht="180" x14ac:dyDescent="0.25">
      <c r="A5" s="2" t="s">
        <v>36</v>
      </c>
      <c r="B5" s="4" t="s">
        <v>181</v>
      </c>
      <c r="C5" s="6" t="s">
        <v>182</v>
      </c>
      <c r="D5" s="6" t="s">
        <v>183</v>
      </c>
      <c r="E5" s="33">
        <f>SUM(E15,E20,E25,E30,E35,E40,E45,E50)</f>
        <v>33051.57</v>
      </c>
      <c r="F5" s="33">
        <f t="shared" ref="F5:J5" si="0">SUM(F15,F20,F25,F30,F35,F40,F45,F50)</f>
        <v>31399</v>
      </c>
      <c r="G5" s="33">
        <f t="shared" si="0"/>
        <v>0</v>
      </c>
      <c r="H5" s="33">
        <f t="shared" si="0"/>
        <v>705.2</v>
      </c>
      <c r="I5" s="33">
        <f t="shared" si="0"/>
        <v>947.37000000000012</v>
      </c>
      <c r="J5" s="33">
        <f t="shared" si="0"/>
        <v>0</v>
      </c>
    </row>
    <row r="6" spans="1:13" ht="135" x14ac:dyDescent="0.25">
      <c r="A6" s="3" t="s">
        <v>37</v>
      </c>
      <c r="B6" s="5" t="s">
        <v>28</v>
      </c>
      <c r="C6" s="7" t="s">
        <v>29</v>
      </c>
      <c r="D6" s="7" t="s">
        <v>30</v>
      </c>
      <c r="E6" s="52">
        <f>SUM(F6:J6)</f>
        <v>14647</v>
      </c>
      <c r="F6" s="52">
        <f>SUM(F16,F21,F26,F31,F36,F41,F46,F51)</f>
        <v>12449.95</v>
      </c>
      <c r="G6" s="64">
        <f t="shared" ref="G6:I6" si="1">SUM(G16,G21,G26,G31,G36,G41,G46,G51)</f>
        <v>1821.9</v>
      </c>
      <c r="H6" s="64">
        <f t="shared" si="1"/>
        <v>0</v>
      </c>
      <c r="I6" s="64">
        <f t="shared" si="1"/>
        <v>375.15000000000003</v>
      </c>
      <c r="J6" s="52">
        <f>SUM(J16,J21,J26,J31,J36,J41,J46,J51)</f>
        <v>0</v>
      </c>
    </row>
    <row r="7" spans="1:13" ht="135" x14ac:dyDescent="0.25">
      <c r="A7" s="3" t="s">
        <v>38</v>
      </c>
      <c r="B7" s="5" t="s">
        <v>21</v>
      </c>
      <c r="C7" s="7" t="s">
        <v>22</v>
      </c>
      <c r="D7" s="75" t="s">
        <v>210</v>
      </c>
      <c r="E7" s="52">
        <f>SUM(E17,E22,E27,E32,E37,E42,E47,E52)</f>
        <v>29838.768</v>
      </c>
      <c r="F7" s="52">
        <f>SUM(F17,F22,F27,F32,F37,F42,F47,F52)</f>
        <v>12249.288</v>
      </c>
      <c r="G7" s="52">
        <f t="shared" ref="G7:I8" si="2">SUM(G17,G22,G27,G32,G37,G42,G47,G52)</f>
        <v>4083.596</v>
      </c>
      <c r="H7" s="52">
        <f t="shared" si="2"/>
        <v>0</v>
      </c>
      <c r="I7" s="52">
        <f t="shared" si="2"/>
        <v>13505.884</v>
      </c>
      <c r="J7" s="52">
        <f>SUM(J17,J22,J27,J32,J37,J42,J47,J52)</f>
        <v>0</v>
      </c>
    </row>
    <row r="8" spans="1:13" ht="135" x14ac:dyDescent="0.25">
      <c r="A8" s="3" t="s">
        <v>38</v>
      </c>
      <c r="B8" s="63" t="s">
        <v>21</v>
      </c>
      <c r="C8" s="7" t="s">
        <v>22</v>
      </c>
      <c r="D8" s="75" t="s">
        <v>211</v>
      </c>
      <c r="E8" s="64">
        <f>SUM(E18,E23,E28,E33,E38,E43,E48,E53)</f>
        <v>974.33999999999992</v>
      </c>
      <c r="F8" s="64">
        <f>SUM(F18,F23,F28,F33,F38,F43,F48,F53)</f>
        <v>584.20000000000005</v>
      </c>
      <c r="G8" s="64">
        <f t="shared" si="2"/>
        <v>195.07</v>
      </c>
      <c r="H8" s="64">
        <f t="shared" si="2"/>
        <v>0</v>
      </c>
      <c r="I8" s="64">
        <f t="shared" si="2"/>
        <v>195.07</v>
      </c>
      <c r="J8" s="64">
        <f>SUM(J18,J23,J28,J33,J38,J43,J48,J53)</f>
        <v>0</v>
      </c>
    </row>
    <row r="9" spans="1:13" ht="27" thickBot="1" x14ac:dyDescent="0.45">
      <c r="A9" s="178">
        <v>2015</v>
      </c>
      <c r="B9" s="178"/>
      <c r="C9" s="178"/>
      <c r="D9" s="178"/>
      <c r="E9" s="178"/>
      <c r="F9" s="178"/>
      <c r="G9" s="178"/>
      <c r="H9" s="178"/>
      <c r="I9" s="178"/>
      <c r="J9" s="178"/>
    </row>
    <row r="10" spans="1:13" ht="180" x14ac:dyDescent="0.25">
      <c r="A10" s="2" t="s">
        <v>36</v>
      </c>
      <c r="B10" s="4" t="s">
        <v>181</v>
      </c>
      <c r="C10" s="6" t="s">
        <v>182</v>
      </c>
      <c r="D10" s="6" t="s">
        <v>183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</row>
    <row r="11" spans="1:13" ht="135" x14ac:dyDescent="0.25">
      <c r="A11" s="3" t="s">
        <v>37</v>
      </c>
      <c r="B11" s="5" t="s">
        <v>28</v>
      </c>
      <c r="C11" s="7" t="s">
        <v>29</v>
      </c>
      <c r="D11" s="7" t="s">
        <v>30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</row>
    <row r="12" spans="1:13" ht="135" x14ac:dyDescent="0.25">
      <c r="A12" s="3" t="s">
        <v>38</v>
      </c>
      <c r="B12" s="5" t="s">
        <v>21</v>
      </c>
      <c r="C12" s="7" t="s">
        <v>22</v>
      </c>
      <c r="D12" s="7" t="s">
        <v>23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</row>
    <row r="13" spans="1:13" ht="135" x14ac:dyDescent="0.25">
      <c r="A13" s="3" t="s">
        <v>38</v>
      </c>
      <c r="B13" s="63" t="s">
        <v>21</v>
      </c>
      <c r="C13" s="7" t="s">
        <v>22</v>
      </c>
      <c r="D13" s="75" t="s">
        <v>211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1:13" ht="27" thickBot="1" x14ac:dyDescent="0.45">
      <c r="A14" s="192">
        <v>2016</v>
      </c>
      <c r="B14" s="192"/>
      <c r="C14" s="192"/>
      <c r="D14" s="192"/>
      <c r="E14" s="192"/>
      <c r="F14" s="192"/>
      <c r="G14" s="192"/>
      <c r="H14" s="192"/>
      <c r="I14" s="192"/>
      <c r="J14" s="192"/>
    </row>
    <row r="15" spans="1:13" ht="180" x14ac:dyDescent="0.25">
      <c r="A15" s="2" t="s">
        <v>36</v>
      </c>
      <c r="B15" s="4" t="s">
        <v>181</v>
      </c>
      <c r="C15" s="6" t="s">
        <v>182</v>
      </c>
      <c r="D15" s="6" t="s">
        <v>183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</row>
    <row r="16" spans="1:13" ht="135" x14ac:dyDescent="0.25">
      <c r="A16" s="3" t="s">
        <v>37</v>
      </c>
      <c r="B16" s="5" t="s">
        <v>28</v>
      </c>
      <c r="C16" s="7" t="s">
        <v>29</v>
      </c>
      <c r="D16" s="7" t="s">
        <v>30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</row>
    <row r="17" spans="1:10" ht="135" x14ac:dyDescent="0.25">
      <c r="A17" s="3" t="s">
        <v>38</v>
      </c>
      <c r="B17" s="5" t="s">
        <v>21</v>
      </c>
      <c r="C17" s="7" t="s">
        <v>22</v>
      </c>
      <c r="D17" s="7" t="s">
        <v>23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</row>
    <row r="18" spans="1:10" ht="135" x14ac:dyDescent="0.25">
      <c r="A18" s="3" t="s">
        <v>38</v>
      </c>
      <c r="B18" s="63" t="s">
        <v>21</v>
      </c>
      <c r="C18" s="7" t="s">
        <v>22</v>
      </c>
      <c r="D18" s="75" t="s">
        <v>211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</row>
    <row r="19" spans="1:10" ht="27" thickBot="1" x14ac:dyDescent="0.45">
      <c r="A19" s="178">
        <v>2017</v>
      </c>
      <c r="B19" s="178"/>
      <c r="C19" s="178"/>
      <c r="D19" s="178"/>
      <c r="E19" s="178"/>
      <c r="F19" s="178"/>
      <c r="G19" s="178"/>
      <c r="H19" s="178"/>
      <c r="I19" s="178"/>
      <c r="J19" s="178"/>
    </row>
    <row r="20" spans="1:10" ht="180" x14ac:dyDescent="0.25">
      <c r="A20" s="2" t="s">
        <v>36</v>
      </c>
      <c r="B20" s="4" t="s">
        <v>181</v>
      </c>
      <c r="C20" s="6" t="s">
        <v>182</v>
      </c>
      <c r="D20" s="6" t="s">
        <v>183</v>
      </c>
      <c r="E20" s="33">
        <f>SUM('e)'!H59:H61,'e)'!H66)</f>
        <v>3421.05</v>
      </c>
      <c r="F20" s="33">
        <f>SUM('e)'!I59:I61,'e)'!I66)</f>
        <v>3250</v>
      </c>
      <c r="G20" s="33">
        <f>SUM('e)'!J59:J61,'e)'!J66)</f>
        <v>0</v>
      </c>
      <c r="H20" s="33">
        <f>SUM('e)'!K59:K61,'e)'!K66)</f>
        <v>171.05</v>
      </c>
      <c r="I20" s="33">
        <f>SUM('e)'!L59:L61,'e)'!L66)</f>
        <v>0</v>
      </c>
      <c r="J20" s="33">
        <f>SUM('e)'!M59:M61,'e)'!M66)</f>
        <v>0</v>
      </c>
    </row>
    <row r="21" spans="1:10" ht="135" x14ac:dyDescent="0.25">
      <c r="A21" s="3" t="s">
        <v>37</v>
      </c>
      <c r="B21" s="5" t="s">
        <v>28</v>
      </c>
      <c r="C21" s="7" t="s">
        <v>29</v>
      </c>
      <c r="D21" s="7" t="s">
        <v>30</v>
      </c>
      <c r="E21" s="26">
        <f>SUM('e)'!H72:H74,'e)'!H67:H67)</f>
        <v>0</v>
      </c>
      <c r="F21" s="26">
        <f>SUM('e)'!I72:I74,'e)'!I67:I67)</f>
        <v>0</v>
      </c>
      <c r="G21" s="26">
        <f>SUM('e)'!J72:J74,'e)'!J67:J67)</f>
        <v>0</v>
      </c>
      <c r="H21" s="26">
        <f>SUM('e)'!K72:K74,'e)'!K67:K67)</f>
        <v>0</v>
      </c>
      <c r="I21" s="26">
        <f>SUM('e)'!L72:L74,'e)'!L67:L67)</f>
        <v>0</v>
      </c>
      <c r="J21" s="26">
        <f>SUM('e)'!M72:M74,'e)'!M67:M67)</f>
        <v>0</v>
      </c>
    </row>
    <row r="22" spans="1:10" ht="135" x14ac:dyDescent="0.25">
      <c r="A22" s="3" t="s">
        <v>38</v>
      </c>
      <c r="B22" s="5" t="s">
        <v>21</v>
      </c>
      <c r="C22" s="7" t="s">
        <v>22</v>
      </c>
      <c r="D22" s="7" t="s">
        <v>23</v>
      </c>
      <c r="E22" s="26">
        <f>SUM(F22:J22)</f>
        <v>4000</v>
      </c>
      <c r="F22" s="26">
        <f>SUM('e)'!I62:I65,'e)'!I68:I71)</f>
        <v>1500</v>
      </c>
      <c r="G22" s="64">
        <f>SUM('e)'!J62:J65,'e)'!J68:J71)</f>
        <v>500</v>
      </c>
      <c r="H22" s="64">
        <f>SUM('e)'!K62:K65,'e)'!K68:K71)</f>
        <v>0</v>
      </c>
      <c r="I22" s="64">
        <f>SUM('e)'!L62:L65,'e)'!L68:L71)</f>
        <v>2000</v>
      </c>
      <c r="J22" s="64">
        <f>SUM('e)'!M62:M65,'e)'!M68:M71)</f>
        <v>0</v>
      </c>
    </row>
    <row r="23" spans="1:10" ht="135" x14ac:dyDescent="0.25">
      <c r="A23" s="3" t="s">
        <v>38</v>
      </c>
      <c r="B23" s="63" t="s">
        <v>21</v>
      </c>
      <c r="C23" s="7" t="s">
        <v>22</v>
      </c>
      <c r="D23" s="75" t="s">
        <v>211</v>
      </c>
      <c r="E23" s="64">
        <f>SUM(F23:J23)</f>
        <v>243.83999999999997</v>
      </c>
      <c r="F23" s="64">
        <f>SUM('e)'!I75:I75)</f>
        <v>146.19999999999999</v>
      </c>
      <c r="G23" s="64">
        <f>SUM('e)'!J75:J75)</f>
        <v>48.82</v>
      </c>
      <c r="H23" s="64">
        <f>SUM('e)'!K75:K75)</f>
        <v>0</v>
      </c>
      <c r="I23" s="64">
        <f>SUM('e)'!L75:L75)</f>
        <v>48.82</v>
      </c>
      <c r="J23" s="64">
        <v>0</v>
      </c>
    </row>
    <row r="24" spans="1:10" ht="27" thickBot="1" x14ac:dyDescent="0.45">
      <c r="A24" s="178">
        <v>2018</v>
      </c>
      <c r="B24" s="178"/>
      <c r="C24" s="178"/>
      <c r="D24" s="178"/>
      <c r="E24" s="178"/>
      <c r="F24" s="178"/>
      <c r="G24" s="178"/>
      <c r="H24" s="178"/>
      <c r="I24" s="178"/>
      <c r="J24" s="178"/>
    </row>
    <row r="25" spans="1:10" ht="180" x14ac:dyDescent="0.25">
      <c r="A25" s="2" t="s">
        <v>36</v>
      </c>
      <c r="B25" s="4" t="s">
        <v>181</v>
      </c>
      <c r="C25" s="6" t="s">
        <v>182</v>
      </c>
      <c r="D25" s="6" t="s">
        <v>183</v>
      </c>
      <c r="E25" s="33">
        <f>SUM('e)'!H77:H79,'e)'!H84)</f>
        <v>12431.58</v>
      </c>
      <c r="F25" s="33">
        <f>SUM('e)'!I77:I79,'e)'!I84)</f>
        <v>11810</v>
      </c>
      <c r="G25" s="33">
        <f>SUM('e)'!J77:J79,'e)'!J84)</f>
        <v>0</v>
      </c>
      <c r="H25" s="33">
        <f>SUM('e)'!K77:K79,'e)'!K84)</f>
        <v>147.88999999999999</v>
      </c>
      <c r="I25" s="33">
        <f>SUM('e)'!L77:L79,'e)'!L84)</f>
        <v>473.69</v>
      </c>
      <c r="J25" s="33">
        <f>SUM('e)'!M77:M79,'e)'!M84)</f>
        <v>0</v>
      </c>
    </row>
    <row r="26" spans="1:10" ht="135" x14ac:dyDescent="0.25">
      <c r="A26" s="3" t="s">
        <v>37</v>
      </c>
      <c r="B26" s="5" t="s">
        <v>28</v>
      </c>
      <c r="C26" s="7" t="s">
        <v>29</v>
      </c>
      <c r="D26" s="7" t="s">
        <v>30</v>
      </c>
      <c r="E26" s="26">
        <f>SUM('e)'!H85:H85,'e)'!H90:H92)</f>
        <v>3382</v>
      </c>
      <c r="F26" s="26">
        <f>SUM('e)'!I85:I85,'e)'!I90:I92)</f>
        <v>2874.7</v>
      </c>
      <c r="G26" s="26">
        <f>SUM('e)'!J85:J85,'e)'!J90:J92)</f>
        <v>432.3</v>
      </c>
      <c r="H26" s="26">
        <f>SUM('e)'!K85:K85,'e)'!K90:K92)</f>
        <v>0</v>
      </c>
      <c r="I26" s="26">
        <f>SUM('e)'!L85:L85,'e)'!L90:L92)</f>
        <v>75</v>
      </c>
      <c r="J26" s="26">
        <f>SUM('e)'!M85:M85,'e)'!M90:M92)</f>
        <v>0</v>
      </c>
    </row>
    <row r="27" spans="1:10" ht="135" x14ac:dyDescent="0.25">
      <c r="A27" s="3" t="s">
        <v>38</v>
      </c>
      <c r="B27" s="5" t="s">
        <v>21</v>
      </c>
      <c r="C27" s="7" t="s">
        <v>22</v>
      </c>
      <c r="D27" s="7" t="s">
        <v>23</v>
      </c>
      <c r="E27" s="26">
        <f>SUM(F27:J27)</f>
        <v>13932.768</v>
      </c>
      <c r="F27" s="26">
        <f>SUM('e)'!I80:I83,'e)'!I86:I89)</f>
        <v>5224.7880000000005</v>
      </c>
      <c r="G27" s="64">
        <f>SUM('e)'!J80:J83,'e)'!J86:J89)</f>
        <v>1741.596</v>
      </c>
      <c r="H27" s="64">
        <f>SUM('e)'!K80:K83,'e)'!K86:K89)</f>
        <v>0</v>
      </c>
      <c r="I27" s="64">
        <f>SUM('e)'!L80:L83,'e)'!L86:L89)</f>
        <v>6966.384</v>
      </c>
      <c r="J27" s="26">
        <f>SUM('e)'!M93:M93,'e)'!M86:M89,'e)'!M80:M83)</f>
        <v>0</v>
      </c>
    </row>
    <row r="28" spans="1:10" ht="135" x14ac:dyDescent="0.25">
      <c r="A28" s="3" t="s">
        <v>38</v>
      </c>
      <c r="B28" s="63" t="s">
        <v>21</v>
      </c>
      <c r="C28" s="7" t="s">
        <v>22</v>
      </c>
      <c r="D28" s="75" t="s">
        <v>211</v>
      </c>
      <c r="E28" s="64">
        <f>SUM(F28:J28)</f>
        <v>243.5</v>
      </c>
      <c r="F28" s="64">
        <f>SUM('e)'!I93:I93)</f>
        <v>146</v>
      </c>
      <c r="G28" s="64">
        <f>SUM('e)'!J93:J93)</f>
        <v>48.75</v>
      </c>
      <c r="H28" s="64">
        <f>SUM('e)'!K93:K93)</f>
        <v>0</v>
      </c>
      <c r="I28" s="64">
        <f>SUM('e)'!L93:L93)</f>
        <v>48.75</v>
      </c>
      <c r="J28" s="64">
        <f>SUM('e)'!M93:M93)</f>
        <v>0</v>
      </c>
    </row>
    <row r="29" spans="1:10" ht="27" thickBot="1" x14ac:dyDescent="0.45">
      <c r="A29" s="178">
        <v>2019</v>
      </c>
      <c r="B29" s="178"/>
      <c r="C29" s="178"/>
      <c r="D29" s="178"/>
      <c r="E29" s="178"/>
      <c r="F29" s="178"/>
      <c r="G29" s="178"/>
      <c r="H29" s="178"/>
      <c r="I29" s="178"/>
      <c r="J29" s="178"/>
    </row>
    <row r="30" spans="1:10" ht="180" x14ac:dyDescent="0.25">
      <c r="A30" s="2" t="s">
        <v>36</v>
      </c>
      <c r="B30" s="4" t="s">
        <v>181</v>
      </c>
      <c r="C30" s="6" t="s">
        <v>182</v>
      </c>
      <c r="D30" s="6" t="s">
        <v>183</v>
      </c>
      <c r="E30" s="33">
        <f>SUM('e)'!H95:H97,'e)'!H102)</f>
        <v>3684.21</v>
      </c>
      <c r="F30" s="33">
        <f>SUM('e)'!I95:I97,'e)'!I102)</f>
        <v>3500</v>
      </c>
      <c r="G30" s="33">
        <f>SUM('e)'!J95:J97,'e)'!J102)</f>
        <v>0</v>
      </c>
      <c r="H30" s="33">
        <f>SUM('e)'!K95:K97,'e)'!K102)</f>
        <v>78.95</v>
      </c>
      <c r="I30" s="33">
        <f>SUM('e)'!L95:L97,'e)'!L102)</f>
        <v>105.26</v>
      </c>
      <c r="J30" s="33">
        <f>SUM('e)'!M95:M97,'e)'!M102)</f>
        <v>0</v>
      </c>
    </row>
    <row r="31" spans="1:10" ht="135" x14ac:dyDescent="0.25">
      <c r="A31" s="3" t="s">
        <v>37</v>
      </c>
      <c r="B31" s="5" t="s">
        <v>28</v>
      </c>
      <c r="C31" s="7" t="s">
        <v>29</v>
      </c>
      <c r="D31" s="7" t="s">
        <v>30</v>
      </c>
      <c r="E31" s="26">
        <f>SUM('e)'!H108:H110,'e)'!H103:H103)</f>
        <v>2691</v>
      </c>
      <c r="F31" s="26">
        <f>SUM('e)'!I108:I110,'e)'!I103:I103)</f>
        <v>2287.35</v>
      </c>
      <c r="G31" s="26">
        <f>SUM('e)'!J108:J110,'e)'!J103:J103)</f>
        <v>403.65</v>
      </c>
      <c r="H31" s="26">
        <f>SUM('e)'!K108:K110,'e)'!K103:K103)</f>
        <v>0</v>
      </c>
      <c r="I31" s="26">
        <f>SUM('e)'!L108:L110,'e)'!L103:L103)</f>
        <v>0</v>
      </c>
      <c r="J31" s="26">
        <f>SUM('e)'!M108:M110,'e)'!M103:M103)</f>
        <v>0</v>
      </c>
    </row>
    <row r="32" spans="1:10" ht="135" x14ac:dyDescent="0.25">
      <c r="A32" s="3" t="s">
        <v>38</v>
      </c>
      <c r="B32" s="5" t="s">
        <v>21</v>
      </c>
      <c r="C32" s="7" t="s">
        <v>22</v>
      </c>
      <c r="D32" s="7" t="s">
        <v>23</v>
      </c>
      <c r="E32" s="26">
        <f>SUM(F32:J32)</f>
        <v>3416</v>
      </c>
      <c r="F32" s="26">
        <f>SUM('e)'!I98:I101,'e)'!I104:I107)</f>
        <v>1656</v>
      </c>
      <c r="G32" s="64">
        <f>SUM('e)'!J98:J101,'e)'!J104:J107)</f>
        <v>552</v>
      </c>
      <c r="H32" s="64">
        <f>SUM('e)'!K98:K101,'e)'!K104:K107)</f>
        <v>0</v>
      </c>
      <c r="I32" s="64">
        <f>SUM('e)'!L98:L101,'e)'!L104:L107)</f>
        <v>1208</v>
      </c>
      <c r="J32" s="64">
        <f>SUM('e)'!M98:M101,'e)'!M104:M107)</f>
        <v>0</v>
      </c>
    </row>
    <row r="33" spans="1:10" ht="135" x14ac:dyDescent="0.25">
      <c r="A33" s="3" t="s">
        <v>38</v>
      </c>
      <c r="B33" s="63" t="s">
        <v>21</v>
      </c>
      <c r="C33" s="7" t="s">
        <v>22</v>
      </c>
      <c r="D33" s="75" t="s">
        <v>211</v>
      </c>
      <c r="E33" s="64">
        <f>SUM(F33:J33)</f>
        <v>243.5</v>
      </c>
      <c r="F33" s="64">
        <f>SUM('e)'!I111:I111)</f>
        <v>146</v>
      </c>
      <c r="G33" s="64">
        <f>SUM('e)'!J111:J111)</f>
        <v>48.75</v>
      </c>
      <c r="H33" s="64">
        <f>SUM('e)'!K111:K111)</f>
        <v>0</v>
      </c>
      <c r="I33" s="64">
        <f>SUM('e)'!L111:L111)</f>
        <v>48.75</v>
      </c>
      <c r="J33" s="64">
        <f>SUM('e)'!M111:M111)</f>
        <v>0</v>
      </c>
    </row>
    <row r="34" spans="1:10" ht="27" thickBot="1" x14ac:dyDescent="0.45">
      <c r="A34" s="178">
        <v>2020</v>
      </c>
      <c r="B34" s="178"/>
      <c r="C34" s="178"/>
      <c r="D34" s="178"/>
      <c r="E34" s="178"/>
      <c r="F34" s="178"/>
      <c r="G34" s="178"/>
      <c r="H34" s="178"/>
      <c r="I34" s="178"/>
      <c r="J34" s="178"/>
    </row>
    <row r="35" spans="1:10" ht="180" x14ac:dyDescent="0.25">
      <c r="A35" s="2" t="s">
        <v>36</v>
      </c>
      <c r="B35" s="4" t="s">
        <v>181</v>
      </c>
      <c r="C35" s="6" t="s">
        <v>182</v>
      </c>
      <c r="D35" s="6" t="s">
        <v>183</v>
      </c>
      <c r="E35" s="33">
        <f>SUM('e)'!H113:H115,'e)'!H120)</f>
        <v>11409.470000000001</v>
      </c>
      <c r="F35" s="33">
        <f>SUM('e)'!I113:I115,'e)'!I120)</f>
        <v>10839</v>
      </c>
      <c r="G35" s="33">
        <f>SUM('e)'!J113:J115,'e)'!J120)</f>
        <v>0</v>
      </c>
      <c r="H35" s="33">
        <f>SUM('e)'!K113:K115,'e)'!K120)</f>
        <v>202.05</v>
      </c>
      <c r="I35" s="33">
        <f>SUM('e)'!L113:L115,'e)'!L120)</f>
        <v>368.42</v>
      </c>
      <c r="J35" s="33">
        <f>SUM('e)'!M113:M115,'e)'!M120)</f>
        <v>0</v>
      </c>
    </row>
    <row r="36" spans="1:10" ht="135" x14ac:dyDescent="0.25">
      <c r="A36" s="3" t="s">
        <v>37</v>
      </c>
      <c r="B36" s="5" t="s">
        <v>28</v>
      </c>
      <c r="C36" s="7" t="s">
        <v>29</v>
      </c>
      <c r="D36" s="7" t="s">
        <v>30</v>
      </c>
      <c r="E36" s="26">
        <f>SUM('e)'!H126:H128,'e)'!H121:H121)</f>
        <v>2608</v>
      </c>
      <c r="F36" s="26">
        <f>SUM('e)'!I126:I128,'e)'!I121:I121)</f>
        <v>2216.8000000000002</v>
      </c>
      <c r="G36" s="26">
        <f>SUM('e)'!J126:J128,'e)'!J121:J121)</f>
        <v>291.14999999999998</v>
      </c>
      <c r="H36" s="26">
        <f>SUM('e)'!K126:K128,'e)'!K121:K121)</f>
        <v>0</v>
      </c>
      <c r="I36" s="26">
        <f>SUM('e)'!L126:L128,'e)'!L121:L121)</f>
        <v>100.05</v>
      </c>
      <c r="J36" s="26">
        <f>SUM('e)'!M126:M128,'e)'!M121:M121)</f>
        <v>0</v>
      </c>
    </row>
    <row r="37" spans="1:10" ht="135" x14ac:dyDescent="0.25">
      <c r="A37" s="3" t="s">
        <v>38</v>
      </c>
      <c r="B37" s="5" t="s">
        <v>21</v>
      </c>
      <c r="C37" s="7" t="s">
        <v>22</v>
      </c>
      <c r="D37" s="7" t="s">
        <v>23</v>
      </c>
      <c r="E37" s="26">
        <f>SUM(F37:J37)</f>
        <v>5583</v>
      </c>
      <c r="F37" s="26">
        <f>SUM('e)'!I116:I119,'e)'!I122:I125)</f>
        <v>2093.5</v>
      </c>
      <c r="G37" s="64">
        <f>SUM('e)'!J116:J119,'e)'!J122:J125)</f>
        <v>698</v>
      </c>
      <c r="H37" s="64">
        <f>SUM('e)'!K116:K119,'e)'!K122:K125)</f>
        <v>0</v>
      </c>
      <c r="I37" s="64">
        <f>SUM('e)'!L116:L119,'e)'!L122:L125)</f>
        <v>2791.5</v>
      </c>
      <c r="J37" s="64">
        <f>SUM('e)'!M116:M119,'e)'!M122:M125)</f>
        <v>0</v>
      </c>
    </row>
    <row r="38" spans="1:10" ht="135" x14ac:dyDescent="0.25">
      <c r="A38" s="3" t="s">
        <v>38</v>
      </c>
      <c r="B38" s="63" t="s">
        <v>21</v>
      </c>
      <c r="C38" s="7" t="s">
        <v>22</v>
      </c>
      <c r="D38" s="75" t="s">
        <v>211</v>
      </c>
      <c r="E38" s="64">
        <f>SUM(F38:J38)</f>
        <v>243.5</v>
      </c>
      <c r="F38" s="64">
        <f>SUM('e)'!I129:I129)</f>
        <v>146</v>
      </c>
      <c r="G38" s="64">
        <f>SUM('e)'!J129:J129)</f>
        <v>48.75</v>
      </c>
      <c r="H38" s="64">
        <f>SUM('e)'!K129:K129)</f>
        <v>0</v>
      </c>
      <c r="I38" s="64">
        <f>SUM('e)'!L129:L129)</f>
        <v>48.75</v>
      </c>
      <c r="J38" s="64">
        <f>SUM('e)'!M129:M129)</f>
        <v>0</v>
      </c>
    </row>
    <row r="39" spans="1:10" ht="27" thickBot="1" x14ac:dyDescent="0.45">
      <c r="A39" s="178">
        <v>2021</v>
      </c>
      <c r="B39" s="178"/>
      <c r="C39" s="178"/>
      <c r="D39" s="178"/>
      <c r="E39" s="178"/>
      <c r="F39" s="178"/>
      <c r="G39" s="178"/>
      <c r="H39" s="178"/>
      <c r="I39" s="178"/>
      <c r="J39" s="178"/>
    </row>
    <row r="40" spans="1:10" ht="180" x14ac:dyDescent="0.25">
      <c r="A40" s="2" t="s">
        <v>36</v>
      </c>
      <c r="B40" s="4" t="s">
        <v>181</v>
      </c>
      <c r="C40" s="6" t="s">
        <v>182</v>
      </c>
      <c r="D40" s="6" t="s">
        <v>183</v>
      </c>
      <c r="E40" s="33">
        <f>SUM('e)'!H131:H133,'e)'!H138)</f>
        <v>2105.2600000000002</v>
      </c>
      <c r="F40" s="33">
        <f>SUM('e)'!I131:I133,'e)'!I138)</f>
        <v>2000</v>
      </c>
      <c r="G40" s="33">
        <f>SUM('e)'!J131:J133,'e)'!J138)</f>
        <v>0</v>
      </c>
      <c r="H40" s="33">
        <f>SUM('e)'!K131:K133,'e)'!K138)</f>
        <v>105.26</v>
      </c>
      <c r="I40" s="33">
        <f>SUM('e)'!L131:L133,'e)'!L138)</f>
        <v>0</v>
      </c>
      <c r="J40" s="33">
        <f>SUM('e)'!M131:M133,'e)'!M138)</f>
        <v>0</v>
      </c>
    </row>
    <row r="41" spans="1:10" ht="135" x14ac:dyDescent="0.25">
      <c r="A41" s="3" t="s">
        <v>37</v>
      </c>
      <c r="B41" s="5" t="s">
        <v>28</v>
      </c>
      <c r="C41" s="7" t="s">
        <v>29</v>
      </c>
      <c r="D41" s="7" t="s">
        <v>30</v>
      </c>
      <c r="E41" s="26">
        <f>SUM('e)'!H144:H146,'e)'!H139:H139)</f>
        <v>3358</v>
      </c>
      <c r="F41" s="26">
        <f>SUM('e)'!I144:I146,'e)'!I139:I139)</f>
        <v>2854.3</v>
      </c>
      <c r="G41" s="26">
        <f>SUM('e)'!J144:J146,'e)'!J139:J139)</f>
        <v>403.65</v>
      </c>
      <c r="H41" s="26">
        <f>SUM('e)'!K144:K146,'e)'!K139:K139)</f>
        <v>0</v>
      </c>
      <c r="I41" s="26">
        <f>SUM('e)'!L144:L146,'e)'!L139:L139)</f>
        <v>100.05</v>
      </c>
      <c r="J41" s="26">
        <f>SUM('e)'!M144:M146,'e)'!M139:M139)</f>
        <v>0</v>
      </c>
    </row>
    <row r="42" spans="1:10" ht="135" x14ac:dyDescent="0.25">
      <c r="A42" s="3" t="s">
        <v>38</v>
      </c>
      <c r="B42" s="5" t="s">
        <v>21</v>
      </c>
      <c r="C42" s="7" t="s">
        <v>22</v>
      </c>
      <c r="D42" s="7" t="s">
        <v>23</v>
      </c>
      <c r="E42" s="26">
        <f>SUM(F42:J42)</f>
        <v>823</v>
      </c>
      <c r="F42" s="26">
        <f>SUM('e)'!I134:I137,'e)'!I140:I143)</f>
        <v>525</v>
      </c>
      <c r="G42" s="64">
        <f>SUM('e)'!J134:J137,'e)'!J140:J143)</f>
        <v>175</v>
      </c>
      <c r="H42" s="64">
        <f>SUM('e)'!K134:K137,'e)'!K140:K143)</f>
        <v>0</v>
      </c>
      <c r="I42" s="64">
        <f>SUM('e)'!L134:L137,'e)'!L140:L143)</f>
        <v>123</v>
      </c>
      <c r="J42" s="64">
        <f>SUM('e)'!M134:M137,'e)'!M140:M143)</f>
        <v>0</v>
      </c>
    </row>
    <row r="43" spans="1:10" ht="135" x14ac:dyDescent="0.25">
      <c r="A43" s="3" t="s">
        <v>38</v>
      </c>
      <c r="B43" s="63" t="s">
        <v>21</v>
      </c>
      <c r="C43" s="7" t="s">
        <v>22</v>
      </c>
      <c r="D43" s="75" t="s">
        <v>211</v>
      </c>
      <c r="E43" s="64">
        <f>SUM(F43:J43)</f>
        <v>0</v>
      </c>
      <c r="F43" s="64">
        <f>SUM('e)'!I147:I147)</f>
        <v>0</v>
      </c>
      <c r="G43" s="64">
        <f>SUM('e)'!J147:J147)</f>
        <v>0</v>
      </c>
      <c r="H43" s="64">
        <f>SUM('e)'!K147:K147)</f>
        <v>0</v>
      </c>
      <c r="I43" s="64">
        <f>SUM('e)'!L147:L147)</f>
        <v>0</v>
      </c>
      <c r="J43" s="64">
        <f>SUM('e)'!M147:M147)</f>
        <v>0</v>
      </c>
    </row>
    <row r="44" spans="1:10" ht="27" thickBot="1" x14ac:dyDescent="0.45">
      <c r="A44" s="178">
        <v>2022</v>
      </c>
      <c r="B44" s="178"/>
      <c r="C44" s="178"/>
      <c r="D44" s="178"/>
      <c r="E44" s="178"/>
      <c r="F44" s="178"/>
      <c r="G44" s="178"/>
      <c r="H44" s="178"/>
      <c r="I44" s="178"/>
      <c r="J44" s="178"/>
    </row>
    <row r="45" spans="1:10" ht="180" x14ac:dyDescent="0.25">
      <c r="A45" s="2" t="s">
        <v>36</v>
      </c>
      <c r="B45" s="4" t="s">
        <v>181</v>
      </c>
      <c r="C45" s="6" t="s">
        <v>182</v>
      </c>
      <c r="D45" s="6" t="s">
        <v>183</v>
      </c>
      <c r="E45" s="33">
        <f>SUM('e)'!H156,'e)'!H149:H151)</f>
        <v>0</v>
      </c>
      <c r="F45" s="33">
        <f>SUM('e)'!I156,'e)'!I149:I151)</f>
        <v>0</v>
      </c>
      <c r="G45" s="33">
        <f>SUM('e)'!J156,'e)'!J149:J151)</f>
        <v>0</v>
      </c>
      <c r="H45" s="33">
        <f>SUM('e)'!K156,'e)'!K149:K151)</f>
        <v>0</v>
      </c>
      <c r="I45" s="33">
        <f>SUM('e)'!L156,'e)'!L149:L151)</f>
        <v>0</v>
      </c>
      <c r="J45" s="33">
        <f>SUM('e)'!M156,'e)'!M149:M151)</f>
        <v>0</v>
      </c>
    </row>
    <row r="46" spans="1:10" ht="135" x14ac:dyDescent="0.25">
      <c r="A46" s="3" t="s">
        <v>37</v>
      </c>
      <c r="B46" s="5" t="s">
        <v>28</v>
      </c>
      <c r="C46" s="7" t="s">
        <v>29</v>
      </c>
      <c r="D46" s="7" t="s">
        <v>30</v>
      </c>
      <c r="E46" s="26">
        <f>SUM('e)'!H157:H157,'e)'!H162:H164)</f>
        <v>2608</v>
      </c>
      <c r="F46" s="26">
        <f>SUM('e)'!I157:I157,'e)'!I162:I164)</f>
        <v>2216.8000000000002</v>
      </c>
      <c r="G46" s="26">
        <f>SUM('e)'!J157:J157,'e)'!J162:J164)</f>
        <v>291.14999999999998</v>
      </c>
      <c r="H46" s="26">
        <f>SUM('e)'!K157:K157,'e)'!K162:K164)</f>
        <v>0</v>
      </c>
      <c r="I46" s="26">
        <f>SUM('e)'!L157:L157,'e)'!L162:L164)</f>
        <v>100.05</v>
      </c>
      <c r="J46" s="26">
        <f>SUM('e)'!M157:M157,'e)'!M162:M164)</f>
        <v>0</v>
      </c>
    </row>
    <row r="47" spans="1:10" ht="135" x14ac:dyDescent="0.25">
      <c r="A47" s="3" t="s">
        <v>38</v>
      </c>
      <c r="B47" s="5" t="s">
        <v>21</v>
      </c>
      <c r="C47" s="7" t="s">
        <v>22</v>
      </c>
      <c r="D47" s="7" t="s">
        <v>23</v>
      </c>
      <c r="E47" s="26">
        <f>SUM(F47:J47)</f>
        <v>2084</v>
      </c>
      <c r="F47" s="26">
        <f>SUM('e)'!I152:I155,'e)'!I158:I161)</f>
        <v>1250</v>
      </c>
      <c r="G47" s="64">
        <f>SUM('e)'!J152:J155,'e)'!J158:J161)</f>
        <v>417</v>
      </c>
      <c r="H47" s="64">
        <f>SUM('e)'!K152:K155,'e)'!K158:K161)</f>
        <v>0</v>
      </c>
      <c r="I47" s="64">
        <f>SUM('e)'!L152:L155,'e)'!L158:L161)</f>
        <v>417</v>
      </c>
      <c r="J47" s="64">
        <f>SUM('e)'!M152:M155,'e)'!M158:M161)</f>
        <v>0</v>
      </c>
    </row>
    <row r="48" spans="1:10" ht="135" x14ac:dyDescent="0.25">
      <c r="A48" s="3" t="s">
        <v>38</v>
      </c>
      <c r="B48" s="63" t="s">
        <v>21</v>
      </c>
      <c r="C48" s="7" t="s">
        <v>22</v>
      </c>
      <c r="D48" s="75" t="s">
        <v>211</v>
      </c>
      <c r="E48" s="64">
        <f>SUM(F48:J48)</f>
        <v>0</v>
      </c>
      <c r="F48" s="64">
        <f>SUM('e)'!I165:I165)</f>
        <v>0</v>
      </c>
      <c r="G48" s="64">
        <f>SUM('e)'!J165:J165)</f>
        <v>0</v>
      </c>
      <c r="H48" s="64">
        <f>SUM('e)'!K165:K165)</f>
        <v>0</v>
      </c>
      <c r="I48" s="64">
        <f>SUM('e)'!L165:L165)</f>
        <v>0</v>
      </c>
      <c r="J48" s="64">
        <f>SUM('e)'!M165:M165)</f>
        <v>0</v>
      </c>
    </row>
    <row r="49" spans="1:10" ht="27" thickBot="1" x14ac:dyDescent="0.45">
      <c r="A49" s="178">
        <v>2023</v>
      </c>
      <c r="B49" s="178"/>
      <c r="C49" s="178"/>
      <c r="D49" s="178"/>
      <c r="E49" s="178"/>
      <c r="F49" s="178"/>
      <c r="G49" s="178"/>
      <c r="H49" s="178"/>
      <c r="I49" s="178"/>
      <c r="J49" s="178"/>
    </row>
    <row r="50" spans="1:10" ht="180" x14ac:dyDescent="0.25">
      <c r="A50" s="2" t="s">
        <v>36</v>
      </c>
      <c r="B50" s="4" t="s">
        <v>181</v>
      </c>
      <c r="C50" s="6" t="s">
        <v>182</v>
      </c>
      <c r="D50" s="6" t="s">
        <v>183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</row>
    <row r="51" spans="1:10" ht="135" x14ac:dyDescent="0.25">
      <c r="A51" s="3" t="s">
        <v>37</v>
      </c>
      <c r="B51" s="5" t="s">
        <v>28</v>
      </c>
      <c r="C51" s="7" t="s">
        <v>29</v>
      </c>
      <c r="D51" s="7" t="s">
        <v>30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</row>
    <row r="52" spans="1:10" ht="135" x14ac:dyDescent="0.25">
      <c r="A52" s="3" t="s">
        <v>38</v>
      </c>
      <c r="B52" s="5" t="s">
        <v>21</v>
      </c>
      <c r="C52" s="7" t="s">
        <v>22</v>
      </c>
      <c r="D52" s="7" t="s">
        <v>23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</row>
    <row r="53" spans="1:10" ht="135" x14ac:dyDescent="0.25">
      <c r="A53" s="3" t="s">
        <v>38</v>
      </c>
      <c r="B53" s="63" t="s">
        <v>21</v>
      </c>
      <c r="C53" s="7" t="s">
        <v>22</v>
      </c>
      <c r="D53" s="75" t="s">
        <v>211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</row>
  </sheetData>
  <mergeCells count="19">
    <mergeCell ref="E2:E3"/>
    <mergeCell ref="F2:G2"/>
    <mergeCell ref="H2:I2"/>
    <mergeCell ref="A1:A3"/>
    <mergeCell ref="B1:B3"/>
    <mergeCell ref="C1:C3"/>
    <mergeCell ref="A49:J49"/>
    <mergeCell ref="A39:J39"/>
    <mergeCell ref="D1:D3"/>
    <mergeCell ref="A24:J24"/>
    <mergeCell ref="A29:J29"/>
    <mergeCell ref="A34:J34"/>
    <mergeCell ref="A44:J44"/>
    <mergeCell ref="E1:I1"/>
    <mergeCell ref="A14:J14"/>
    <mergeCell ref="A19:J19"/>
    <mergeCell ref="A9:J9"/>
    <mergeCell ref="A4:J4"/>
    <mergeCell ref="J1:J3"/>
  </mergeCells>
  <pageMargins left="0.25" right="0.25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zoomScale="80" zoomScaleNormal="80" workbookViewId="0">
      <pane xSplit="2" ySplit="3" topLeftCell="C64" activePane="bottomRight" state="frozen"/>
      <selection pane="topRight" activeCell="D1" sqref="D1"/>
      <selection pane="bottomLeft" activeCell="A7" sqref="A7"/>
      <selection pane="bottomRight" activeCell="B58" sqref="B58:B63"/>
    </sheetView>
  </sheetViews>
  <sheetFormatPr defaultRowHeight="15" x14ac:dyDescent="0.25"/>
  <cols>
    <col min="1" max="1" width="18.140625" bestFit="1" customWidth="1"/>
    <col min="2" max="2" width="15.7109375" style="36" customWidth="1"/>
    <col min="3" max="3" width="11.7109375" customWidth="1"/>
    <col min="4" max="6" width="20.7109375" customWidth="1"/>
    <col min="7" max="7" width="13.7109375" customWidth="1"/>
    <col min="8" max="8" width="49.28515625" customWidth="1"/>
    <col min="9" max="15" width="13.7109375" customWidth="1"/>
    <col min="16" max="16" width="28.85546875" customWidth="1"/>
  </cols>
  <sheetData>
    <row r="1" spans="1:16" ht="27" thickBot="1" x14ac:dyDescent="0.45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6" ht="15.75" customHeight="1" thickBot="1" x14ac:dyDescent="0.3">
      <c r="A2" s="220" t="s">
        <v>0</v>
      </c>
      <c r="B2" s="220" t="s">
        <v>1</v>
      </c>
      <c r="C2" s="222" t="s">
        <v>6</v>
      </c>
      <c r="D2" s="223"/>
      <c r="E2" s="223"/>
      <c r="F2" s="224"/>
      <c r="G2" s="184" t="s">
        <v>39</v>
      </c>
      <c r="H2" s="184"/>
      <c r="I2" s="184"/>
      <c r="J2" s="184"/>
      <c r="K2" s="184" t="s">
        <v>40</v>
      </c>
      <c r="L2" s="184"/>
      <c r="M2" s="184"/>
      <c r="N2" s="184"/>
      <c r="O2" s="219"/>
      <c r="P2" s="217" t="s">
        <v>41</v>
      </c>
    </row>
    <row r="3" spans="1:16" ht="56.45" customHeight="1" x14ac:dyDescent="0.25">
      <c r="A3" s="221"/>
      <c r="B3" s="221"/>
      <c r="C3" s="136" t="s">
        <v>2</v>
      </c>
      <c r="D3" s="137" t="s">
        <v>3</v>
      </c>
      <c r="E3" s="137" t="s">
        <v>4</v>
      </c>
      <c r="F3" s="138" t="s">
        <v>5</v>
      </c>
      <c r="G3" s="133" t="s">
        <v>42</v>
      </c>
      <c r="H3" s="134" t="s">
        <v>43</v>
      </c>
      <c r="I3" s="134" t="s">
        <v>44</v>
      </c>
      <c r="J3" s="135" t="s">
        <v>45</v>
      </c>
      <c r="K3" s="133" t="s">
        <v>46</v>
      </c>
      <c r="L3" s="134" t="s">
        <v>47</v>
      </c>
      <c r="M3" s="134" t="s">
        <v>48</v>
      </c>
      <c r="N3" s="134" t="s">
        <v>49</v>
      </c>
      <c r="O3" s="135" t="s">
        <v>50</v>
      </c>
      <c r="P3" s="218"/>
    </row>
    <row r="4" spans="1:16" ht="47.25" customHeight="1" x14ac:dyDescent="0.25">
      <c r="A4" s="169" t="s">
        <v>17</v>
      </c>
      <c r="B4" s="198" t="s">
        <v>147</v>
      </c>
      <c r="C4" s="213" t="s">
        <v>18</v>
      </c>
      <c r="D4" s="163" t="s">
        <v>181</v>
      </c>
      <c r="E4" s="163" t="s">
        <v>182</v>
      </c>
      <c r="F4" s="204" t="s">
        <v>183</v>
      </c>
      <c r="G4" s="150" t="s">
        <v>52</v>
      </c>
      <c r="H4" s="151" t="s">
        <v>64</v>
      </c>
      <c r="I4" s="152" t="s">
        <v>59</v>
      </c>
      <c r="J4" s="153" t="s">
        <v>58</v>
      </c>
      <c r="K4" s="154">
        <v>30</v>
      </c>
      <c r="L4" s="155">
        <v>40908</v>
      </c>
      <c r="M4" s="156">
        <v>35</v>
      </c>
      <c r="N4" s="155">
        <v>45291</v>
      </c>
      <c r="O4" s="157" t="s">
        <v>65</v>
      </c>
      <c r="P4" s="158" t="s">
        <v>184</v>
      </c>
    </row>
    <row r="5" spans="1:16" ht="30" x14ac:dyDescent="0.25">
      <c r="A5" s="169"/>
      <c r="B5" s="198"/>
      <c r="C5" s="213"/>
      <c r="D5" s="163"/>
      <c r="E5" s="163"/>
      <c r="F5" s="204"/>
      <c r="G5" s="78" t="s">
        <v>53</v>
      </c>
      <c r="H5" s="15" t="s">
        <v>63</v>
      </c>
      <c r="I5" s="11" t="s">
        <v>59</v>
      </c>
      <c r="J5" s="12" t="s">
        <v>58</v>
      </c>
      <c r="K5" s="159">
        <v>7</v>
      </c>
      <c r="L5" s="13">
        <v>40908</v>
      </c>
      <c r="M5" s="60">
        <v>35</v>
      </c>
      <c r="N5" s="13">
        <v>45291</v>
      </c>
      <c r="O5" s="160" t="s">
        <v>65</v>
      </c>
      <c r="P5" s="16" t="s">
        <v>184</v>
      </c>
    </row>
    <row r="6" spans="1:16" ht="45" x14ac:dyDescent="0.25">
      <c r="A6" s="169"/>
      <c r="B6" s="198"/>
      <c r="C6" s="213"/>
      <c r="D6" s="163"/>
      <c r="E6" s="163"/>
      <c r="F6" s="204"/>
      <c r="G6" s="78" t="s">
        <v>175</v>
      </c>
      <c r="H6" s="15" t="s">
        <v>176</v>
      </c>
      <c r="I6" s="11" t="s">
        <v>60</v>
      </c>
      <c r="J6" s="12" t="s">
        <v>57</v>
      </c>
      <c r="K6" s="58">
        <v>0</v>
      </c>
      <c r="L6" s="13">
        <v>42444</v>
      </c>
      <c r="M6" s="60">
        <v>2</v>
      </c>
      <c r="N6" s="13">
        <v>45107</v>
      </c>
      <c r="O6" s="14" t="s">
        <v>65</v>
      </c>
      <c r="P6" s="16" t="s">
        <v>187</v>
      </c>
    </row>
    <row r="7" spans="1:16" ht="75" x14ac:dyDescent="0.25">
      <c r="A7" s="169"/>
      <c r="B7" s="198"/>
      <c r="C7" s="213"/>
      <c r="D7" s="163"/>
      <c r="E7" s="163"/>
      <c r="F7" s="204"/>
      <c r="G7" s="78" t="s">
        <v>54</v>
      </c>
      <c r="H7" s="15" t="s">
        <v>62</v>
      </c>
      <c r="I7" s="11" t="s">
        <v>61</v>
      </c>
      <c r="J7" s="12" t="s">
        <v>57</v>
      </c>
      <c r="K7" s="58">
        <v>0</v>
      </c>
      <c r="L7" s="13">
        <v>42444</v>
      </c>
      <c r="M7" s="60">
        <v>4</v>
      </c>
      <c r="N7" s="13">
        <v>45107</v>
      </c>
      <c r="O7" s="14" t="s">
        <v>65</v>
      </c>
      <c r="P7" s="16" t="s">
        <v>188</v>
      </c>
    </row>
    <row r="8" spans="1:16" ht="60" x14ac:dyDescent="0.25">
      <c r="A8" s="169"/>
      <c r="B8" s="198"/>
      <c r="C8" s="213"/>
      <c r="D8" s="163"/>
      <c r="E8" s="163"/>
      <c r="F8" s="204"/>
      <c r="G8" s="78" t="s">
        <v>177</v>
      </c>
      <c r="H8" s="15" t="s">
        <v>178</v>
      </c>
      <c r="I8" s="11" t="s">
        <v>61</v>
      </c>
      <c r="J8" s="12" t="s">
        <v>57</v>
      </c>
      <c r="K8" s="58">
        <v>0</v>
      </c>
      <c r="L8" s="13">
        <v>42444</v>
      </c>
      <c r="M8" s="60">
        <v>2</v>
      </c>
      <c r="N8" s="13">
        <v>45107</v>
      </c>
      <c r="O8" s="14" t="s">
        <v>65</v>
      </c>
      <c r="P8" s="16" t="s">
        <v>186</v>
      </c>
    </row>
    <row r="9" spans="1:16" ht="240" x14ac:dyDescent="0.25">
      <c r="A9" s="226"/>
      <c r="B9" s="199"/>
      <c r="C9" s="213"/>
      <c r="D9" s="163"/>
      <c r="E9" s="163"/>
      <c r="F9" s="204"/>
      <c r="G9" s="78" t="s">
        <v>55</v>
      </c>
      <c r="H9" s="15" t="s">
        <v>56</v>
      </c>
      <c r="I9" s="11" t="s">
        <v>60</v>
      </c>
      <c r="J9" s="12" t="s">
        <v>57</v>
      </c>
      <c r="K9" s="58">
        <v>0</v>
      </c>
      <c r="L9" s="13">
        <v>42444</v>
      </c>
      <c r="M9" s="60">
        <v>5</v>
      </c>
      <c r="N9" s="13">
        <v>45107</v>
      </c>
      <c r="O9" s="14" t="s">
        <v>65</v>
      </c>
      <c r="P9" s="16" t="s">
        <v>185</v>
      </c>
    </row>
    <row r="10" spans="1:16" ht="97.5" customHeight="1" x14ac:dyDescent="0.25">
      <c r="A10" s="225" t="s">
        <v>250</v>
      </c>
      <c r="B10" s="200" t="s">
        <v>249</v>
      </c>
      <c r="C10" s="213"/>
      <c r="D10" s="163"/>
      <c r="E10" s="163"/>
      <c r="F10" s="204"/>
      <c r="G10" s="77" t="s">
        <v>66</v>
      </c>
      <c r="H10" s="27" t="s">
        <v>71</v>
      </c>
      <c r="I10" s="28" t="s">
        <v>76</v>
      </c>
      <c r="J10" s="29" t="s">
        <v>58</v>
      </c>
      <c r="K10" s="57">
        <v>0</v>
      </c>
      <c r="L10" s="30">
        <v>42444</v>
      </c>
      <c r="M10" s="59">
        <v>10</v>
      </c>
      <c r="N10" s="30">
        <v>45107</v>
      </c>
      <c r="O10" s="31" t="s">
        <v>65</v>
      </c>
      <c r="P10" s="148" t="s">
        <v>197</v>
      </c>
    </row>
    <row r="11" spans="1:16" ht="112.5" customHeight="1" x14ac:dyDescent="0.25">
      <c r="A11" s="169"/>
      <c r="B11" s="201"/>
      <c r="C11" s="213"/>
      <c r="D11" s="163"/>
      <c r="E11" s="163"/>
      <c r="F11" s="204"/>
      <c r="G11" s="77" t="s">
        <v>179</v>
      </c>
      <c r="H11" s="27" t="s">
        <v>180</v>
      </c>
      <c r="I11" s="28" t="s">
        <v>77</v>
      </c>
      <c r="J11" s="29" t="s">
        <v>57</v>
      </c>
      <c r="K11" s="57">
        <v>0</v>
      </c>
      <c r="L11" s="30">
        <v>42444</v>
      </c>
      <c r="M11" s="59">
        <v>1</v>
      </c>
      <c r="N11" s="30">
        <v>45107</v>
      </c>
      <c r="O11" s="31" t="s">
        <v>65</v>
      </c>
      <c r="P11" s="148" t="s">
        <v>198</v>
      </c>
    </row>
    <row r="12" spans="1:16" ht="77.25" customHeight="1" x14ac:dyDescent="0.25">
      <c r="A12" s="169"/>
      <c r="B12" s="202"/>
      <c r="C12" s="213"/>
      <c r="D12" s="163"/>
      <c r="E12" s="163"/>
      <c r="F12" s="204"/>
      <c r="G12" s="77" t="s">
        <v>68</v>
      </c>
      <c r="H12" s="27" t="s">
        <v>73</v>
      </c>
      <c r="I12" s="28" t="s">
        <v>78</v>
      </c>
      <c r="J12" s="29" t="s">
        <v>57</v>
      </c>
      <c r="K12" s="57">
        <v>0</v>
      </c>
      <c r="L12" s="30">
        <v>42444</v>
      </c>
      <c r="M12" s="59">
        <v>2</v>
      </c>
      <c r="N12" s="30">
        <v>45107</v>
      </c>
      <c r="O12" s="31" t="s">
        <v>65</v>
      </c>
      <c r="P12" s="148" t="s">
        <v>189</v>
      </c>
    </row>
    <row r="13" spans="1:16" ht="30" x14ac:dyDescent="0.25">
      <c r="A13" s="169"/>
      <c r="B13" s="228" t="s">
        <v>248</v>
      </c>
      <c r="C13" s="213"/>
      <c r="D13" s="163"/>
      <c r="E13" s="163"/>
      <c r="F13" s="204"/>
      <c r="G13" s="78" t="s">
        <v>67</v>
      </c>
      <c r="H13" s="15" t="s">
        <v>72</v>
      </c>
      <c r="I13" s="11" t="s">
        <v>59</v>
      </c>
      <c r="J13" s="12" t="s">
        <v>58</v>
      </c>
      <c r="K13" s="58">
        <v>5.4</v>
      </c>
      <c r="L13" s="13">
        <v>41639</v>
      </c>
      <c r="M13" s="60">
        <v>5</v>
      </c>
      <c r="N13" s="13">
        <v>45291</v>
      </c>
      <c r="O13" s="14" t="s">
        <v>65</v>
      </c>
      <c r="P13" s="16" t="s">
        <v>184</v>
      </c>
    </row>
    <row r="14" spans="1:16" ht="210" x14ac:dyDescent="0.25">
      <c r="A14" s="169"/>
      <c r="B14" s="227"/>
      <c r="C14" s="213"/>
      <c r="D14" s="163"/>
      <c r="E14" s="163"/>
      <c r="F14" s="204"/>
      <c r="G14" s="78" t="s">
        <v>69</v>
      </c>
      <c r="H14" s="15" t="s">
        <v>74</v>
      </c>
      <c r="I14" s="11" t="s">
        <v>77</v>
      </c>
      <c r="J14" s="12" t="s">
        <v>57</v>
      </c>
      <c r="K14" s="58">
        <v>0</v>
      </c>
      <c r="L14" s="13">
        <v>42444</v>
      </c>
      <c r="M14" s="60">
        <v>3</v>
      </c>
      <c r="N14" s="13">
        <v>45107</v>
      </c>
      <c r="O14" s="14">
        <v>1</v>
      </c>
      <c r="P14" s="16" t="s">
        <v>191</v>
      </c>
    </row>
    <row r="15" spans="1:16" ht="30" x14ac:dyDescent="0.25">
      <c r="A15" s="226"/>
      <c r="B15" s="229"/>
      <c r="C15" s="215"/>
      <c r="D15" s="168"/>
      <c r="E15" s="168"/>
      <c r="F15" s="216"/>
      <c r="G15" s="78" t="s">
        <v>70</v>
      </c>
      <c r="H15" s="15" t="s">
        <v>75</v>
      </c>
      <c r="I15" s="11" t="s">
        <v>79</v>
      </c>
      <c r="J15" s="12" t="s">
        <v>57</v>
      </c>
      <c r="K15" s="58">
        <v>0</v>
      </c>
      <c r="L15" s="13">
        <v>42444</v>
      </c>
      <c r="M15" s="60">
        <v>40</v>
      </c>
      <c r="N15" s="13">
        <v>45107</v>
      </c>
      <c r="O15" s="14" t="s">
        <v>65</v>
      </c>
      <c r="P15" s="16" t="s">
        <v>190</v>
      </c>
    </row>
    <row r="16" spans="1:16" ht="60" customHeight="1" x14ac:dyDescent="0.25">
      <c r="A16" s="225" t="s">
        <v>19</v>
      </c>
      <c r="B16" s="200" t="s">
        <v>155</v>
      </c>
      <c r="C16" s="212" t="s">
        <v>20</v>
      </c>
      <c r="D16" s="162" t="s">
        <v>21</v>
      </c>
      <c r="E16" s="162" t="s">
        <v>22</v>
      </c>
      <c r="F16" s="203" t="s">
        <v>23</v>
      </c>
      <c r="G16" s="77" t="s">
        <v>91</v>
      </c>
      <c r="H16" s="27" t="s">
        <v>83</v>
      </c>
      <c r="I16" s="28" t="s">
        <v>86</v>
      </c>
      <c r="J16" s="29" t="s">
        <v>57</v>
      </c>
      <c r="K16" s="57">
        <v>0</v>
      </c>
      <c r="L16" s="30">
        <v>42444</v>
      </c>
      <c r="M16" s="59">
        <v>1</v>
      </c>
      <c r="N16" s="30">
        <v>45107</v>
      </c>
      <c r="O16" s="31">
        <v>0</v>
      </c>
      <c r="P16" s="148" t="s">
        <v>51</v>
      </c>
    </row>
    <row r="17" spans="1:16" ht="60" customHeight="1" x14ac:dyDescent="0.25">
      <c r="A17" s="169"/>
      <c r="B17" s="202"/>
      <c r="C17" s="213"/>
      <c r="D17" s="163"/>
      <c r="E17" s="163"/>
      <c r="F17" s="204"/>
      <c r="G17" s="77" t="s">
        <v>92</v>
      </c>
      <c r="H17" s="27" t="s">
        <v>84</v>
      </c>
      <c r="I17" s="28" t="s">
        <v>87</v>
      </c>
      <c r="J17" s="29" t="s">
        <v>57</v>
      </c>
      <c r="K17" s="57">
        <v>0</v>
      </c>
      <c r="L17" s="30">
        <v>42444</v>
      </c>
      <c r="M17" s="59">
        <v>2</v>
      </c>
      <c r="N17" s="30">
        <v>45107</v>
      </c>
      <c r="O17" s="31">
        <v>0</v>
      </c>
      <c r="P17" s="148" t="s">
        <v>51</v>
      </c>
    </row>
    <row r="18" spans="1:16" ht="60" customHeight="1" x14ac:dyDescent="0.25">
      <c r="A18" s="169"/>
      <c r="B18" s="228" t="s">
        <v>158</v>
      </c>
      <c r="C18" s="213"/>
      <c r="D18" s="163"/>
      <c r="E18" s="163"/>
      <c r="F18" s="204"/>
      <c r="G18" s="78" t="s">
        <v>90</v>
      </c>
      <c r="H18" s="15" t="s">
        <v>82</v>
      </c>
      <c r="I18" s="11" t="s">
        <v>85</v>
      </c>
      <c r="J18" s="12" t="s">
        <v>57</v>
      </c>
      <c r="K18" s="58">
        <v>0</v>
      </c>
      <c r="L18" s="13">
        <v>42444</v>
      </c>
      <c r="M18" s="60">
        <v>1</v>
      </c>
      <c r="N18" s="13">
        <v>45107</v>
      </c>
      <c r="O18" s="14">
        <v>0</v>
      </c>
      <c r="P18" s="16" t="s">
        <v>51</v>
      </c>
    </row>
    <row r="19" spans="1:16" ht="60" customHeight="1" x14ac:dyDescent="0.25">
      <c r="A19" s="169"/>
      <c r="B19" s="229"/>
      <c r="C19" s="213"/>
      <c r="D19" s="163"/>
      <c r="E19" s="163"/>
      <c r="F19" s="204"/>
      <c r="G19" s="78" t="s">
        <v>91</v>
      </c>
      <c r="H19" s="15" t="s">
        <v>83</v>
      </c>
      <c r="I19" s="11" t="s">
        <v>86</v>
      </c>
      <c r="J19" s="12" t="s">
        <v>57</v>
      </c>
      <c r="K19" s="58">
        <v>0</v>
      </c>
      <c r="L19" s="13">
        <v>42444</v>
      </c>
      <c r="M19" s="60">
        <v>1</v>
      </c>
      <c r="N19" s="13">
        <v>45107</v>
      </c>
      <c r="O19" s="14">
        <v>0</v>
      </c>
      <c r="P19" s="16" t="s">
        <v>51</v>
      </c>
    </row>
    <row r="20" spans="1:16" ht="60" customHeight="1" x14ac:dyDescent="0.25">
      <c r="A20" s="169"/>
      <c r="B20" s="200" t="s">
        <v>159</v>
      </c>
      <c r="C20" s="213"/>
      <c r="D20" s="163"/>
      <c r="E20" s="163"/>
      <c r="F20" s="204"/>
      <c r="G20" s="77" t="s">
        <v>90</v>
      </c>
      <c r="H20" s="27" t="s">
        <v>82</v>
      </c>
      <c r="I20" s="28" t="s">
        <v>85</v>
      </c>
      <c r="J20" s="29" t="s">
        <v>57</v>
      </c>
      <c r="K20" s="57">
        <v>0</v>
      </c>
      <c r="L20" s="30">
        <v>42444</v>
      </c>
      <c r="M20" s="59">
        <v>1</v>
      </c>
      <c r="N20" s="30">
        <v>45107</v>
      </c>
      <c r="O20" s="31">
        <v>0</v>
      </c>
      <c r="P20" s="148" t="s">
        <v>51</v>
      </c>
    </row>
    <row r="21" spans="1:16" ht="60" customHeight="1" x14ac:dyDescent="0.25">
      <c r="A21" s="169"/>
      <c r="B21" s="202"/>
      <c r="C21" s="213"/>
      <c r="D21" s="163"/>
      <c r="E21" s="163"/>
      <c r="F21" s="204"/>
      <c r="G21" s="77" t="s">
        <v>88</v>
      </c>
      <c r="H21" s="27" t="s">
        <v>80</v>
      </c>
      <c r="I21" s="28" t="s">
        <v>61</v>
      </c>
      <c r="J21" s="29" t="s">
        <v>58</v>
      </c>
      <c r="K21" s="57">
        <v>0</v>
      </c>
      <c r="L21" s="30">
        <v>42444</v>
      </c>
      <c r="M21" s="59">
        <v>2</v>
      </c>
      <c r="N21" s="30">
        <v>45107</v>
      </c>
      <c r="O21" s="31">
        <v>0</v>
      </c>
      <c r="P21" s="148" t="s">
        <v>51</v>
      </c>
    </row>
    <row r="22" spans="1:16" ht="60" customHeight="1" x14ac:dyDescent="0.25">
      <c r="A22" s="169"/>
      <c r="B22" s="227" t="s">
        <v>153</v>
      </c>
      <c r="C22" s="213"/>
      <c r="D22" s="163"/>
      <c r="E22" s="163"/>
      <c r="F22" s="204"/>
      <c r="G22" s="78" t="s">
        <v>89</v>
      </c>
      <c r="H22" s="15" t="s">
        <v>81</v>
      </c>
      <c r="I22" s="11" t="s">
        <v>61</v>
      </c>
      <c r="J22" s="12" t="s">
        <v>58</v>
      </c>
      <c r="K22" s="58">
        <v>0</v>
      </c>
      <c r="L22" s="13">
        <v>42444</v>
      </c>
      <c r="M22" s="60">
        <v>0.5</v>
      </c>
      <c r="N22" s="13">
        <v>45107</v>
      </c>
      <c r="O22" s="14">
        <v>0</v>
      </c>
      <c r="P22" s="16" t="s">
        <v>51</v>
      </c>
    </row>
    <row r="23" spans="1:16" ht="60" customHeight="1" x14ac:dyDescent="0.25">
      <c r="A23" s="226"/>
      <c r="B23" s="227"/>
      <c r="C23" s="213"/>
      <c r="D23" s="163"/>
      <c r="E23" s="163"/>
      <c r="F23" s="204"/>
      <c r="G23" s="78" t="s">
        <v>90</v>
      </c>
      <c r="H23" s="15" t="s">
        <v>82</v>
      </c>
      <c r="I23" s="11" t="s">
        <v>85</v>
      </c>
      <c r="J23" s="12" t="s">
        <v>57</v>
      </c>
      <c r="K23" s="58">
        <v>0</v>
      </c>
      <c r="L23" s="13">
        <v>42444</v>
      </c>
      <c r="M23" s="60">
        <v>1</v>
      </c>
      <c r="N23" s="13">
        <v>45107</v>
      </c>
      <c r="O23" s="14">
        <v>0</v>
      </c>
      <c r="P23" s="16" t="s">
        <v>51</v>
      </c>
    </row>
    <row r="24" spans="1:16" ht="81.75" customHeight="1" x14ac:dyDescent="0.25">
      <c r="A24" s="210" t="s">
        <v>24</v>
      </c>
      <c r="B24" s="205" t="s">
        <v>148</v>
      </c>
      <c r="C24" s="212" t="s">
        <v>18</v>
      </c>
      <c r="D24" s="162" t="s">
        <v>181</v>
      </c>
      <c r="E24" s="162" t="s">
        <v>182</v>
      </c>
      <c r="F24" s="203" t="s">
        <v>183</v>
      </c>
      <c r="G24" s="77" t="s">
        <v>93</v>
      </c>
      <c r="H24" s="27" t="s">
        <v>99</v>
      </c>
      <c r="I24" s="28" t="s">
        <v>59</v>
      </c>
      <c r="J24" s="29" t="s">
        <v>58</v>
      </c>
      <c r="K24" s="57">
        <v>28.5</v>
      </c>
      <c r="L24" s="30">
        <v>41274</v>
      </c>
      <c r="M24" s="59">
        <v>22</v>
      </c>
      <c r="N24" s="30">
        <v>45291</v>
      </c>
      <c r="O24" s="31" t="s">
        <v>65</v>
      </c>
      <c r="P24" s="148" t="s">
        <v>184</v>
      </c>
    </row>
    <row r="25" spans="1:16" ht="345" x14ac:dyDescent="0.25">
      <c r="A25" s="211"/>
      <c r="B25" s="206"/>
      <c r="C25" s="213"/>
      <c r="D25" s="163"/>
      <c r="E25" s="163"/>
      <c r="F25" s="204"/>
      <c r="G25" s="77" t="s">
        <v>94</v>
      </c>
      <c r="H25" s="27" t="s">
        <v>100</v>
      </c>
      <c r="I25" s="28" t="s">
        <v>105</v>
      </c>
      <c r="J25" s="29" t="s">
        <v>57</v>
      </c>
      <c r="K25" s="57">
        <v>0</v>
      </c>
      <c r="L25" s="30">
        <v>42444</v>
      </c>
      <c r="M25" s="59">
        <v>1</v>
      </c>
      <c r="N25" s="30">
        <v>45107</v>
      </c>
      <c r="O25" s="31">
        <v>0</v>
      </c>
      <c r="P25" s="148" t="s">
        <v>192</v>
      </c>
    </row>
    <row r="26" spans="1:16" ht="300" x14ac:dyDescent="0.25">
      <c r="A26" s="211"/>
      <c r="B26" s="206"/>
      <c r="C26" s="213"/>
      <c r="D26" s="163"/>
      <c r="E26" s="163"/>
      <c r="F26" s="204"/>
      <c r="G26" s="77" t="s">
        <v>95</v>
      </c>
      <c r="H26" s="27" t="s">
        <v>101</v>
      </c>
      <c r="I26" s="28" t="s">
        <v>105</v>
      </c>
      <c r="J26" s="29" t="s">
        <v>57</v>
      </c>
      <c r="K26" s="57">
        <v>0</v>
      </c>
      <c r="L26" s="30">
        <v>42444</v>
      </c>
      <c r="M26" s="59">
        <v>1</v>
      </c>
      <c r="N26" s="30">
        <v>45107</v>
      </c>
      <c r="O26" s="31" t="s">
        <v>65</v>
      </c>
      <c r="P26" s="148" t="s">
        <v>193</v>
      </c>
    </row>
    <row r="27" spans="1:16" ht="45" x14ac:dyDescent="0.25">
      <c r="A27" s="211"/>
      <c r="B27" s="206"/>
      <c r="C27" s="213"/>
      <c r="D27" s="163"/>
      <c r="E27" s="163"/>
      <c r="F27" s="204"/>
      <c r="G27" s="77" t="s">
        <v>96</v>
      </c>
      <c r="H27" s="27" t="s">
        <v>102</v>
      </c>
      <c r="I27" s="28" t="s">
        <v>106</v>
      </c>
      <c r="J27" s="29" t="s">
        <v>57</v>
      </c>
      <c r="K27" s="57">
        <v>0</v>
      </c>
      <c r="L27" s="30">
        <v>42444</v>
      </c>
      <c r="M27" s="59">
        <v>9569.5</v>
      </c>
      <c r="N27" s="30">
        <v>45107</v>
      </c>
      <c r="O27" s="31" t="s">
        <v>65</v>
      </c>
      <c r="P27" s="148" t="s">
        <v>194</v>
      </c>
    </row>
    <row r="28" spans="1:16" ht="45" x14ac:dyDescent="0.25">
      <c r="A28" s="211"/>
      <c r="B28" s="206"/>
      <c r="C28" s="213"/>
      <c r="D28" s="163"/>
      <c r="E28" s="163"/>
      <c r="F28" s="204"/>
      <c r="G28" s="77" t="s">
        <v>97</v>
      </c>
      <c r="H28" s="27" t="s">
        <v>103</v>
      </c>
      <c r="I28" s="28" t="s">
        <v>107</v>
      </c>
      <c r="J28" s="29" t="s">
        <v>57</v>
      </c>
      <c r="K28" s="57">
        <v>0</v>
      </c>
      <c r="L28" s="30">
        <v>42444</v>
      </c>
      <c r="M28" s="59">
        <v>10</v>
      </c>
      <c r="N28" s="30">
        <v>45107</v>
      </c>
      <c r="O28" s="31" t="s">
        <v>65</v>
      </c>
      <c r="P28" s="148" t="s">
        <v>195</v>
      </c>
    </row>
    <row r="29" spans="1:16" ht="75" x14ac:dyDescent="0.25">
      <c r="A29" s="211"/>
      <c r="B29" s="206"/>
      <c r="C29" s="213"/>
      <c r="D29" s="163"/>
      <c r="E29" s="163"/>
      <c r="F29" s="204"/>
      <c r="G29" s="77" t="s">
        <v>98</v>
      </c>
      <c r="H29" s="27" t="s">
        <v>104</v>
      </c>
      <c r="I29" s="28" t="s">
        <v>107</v>
      </c>
      <c r="J29" s="29" t="s">
        <v>57</v>
      </c>
      <c r="K29" s="57">
        <v>0</v>
      </c>
      <c r="L29" s="30">
        <v>42444</v>
      </c>
      <c r="M29" s="59">
        <v>3.5</v>
      </c>
      <c r="N29" s="30">
        <v>45107</v>
      </c>
      <c r="O29" s="31" t="s">
        <v>65</v>
      </c>
      <c r="P29" s="148" t="s">
        <v>196</v>
      </c>
    </row>
    <row r="30" spans="1:16" ht="75" x14ac:dyDescent="0.25">
      <c r="A30" s="211"/>
      <c r="B30" s="203" t="s">
        <v>150</v>
      </c>
      <c r="C30" s="212" t="s">
        <v>16</v>
      </c>
      <c r="D30" s="162" t="s">
        <v>28</v>
      </c>
      <c r="E30" s="162" t="s">
        <v>29</v>
      </c>
      <c r="F30" s="203" t="s">
        <v>30</v>
      </c>
      <c r="G30" s="78" t="s">
        <v>108</v>
      </c>
      <c r="H30" s="15" t="s">
        <v>111</v>
      </c>
      <c r="I30" s="11" t="s">
        <v>112</v>
      </c>
      <c r="J30" s="12" t="s">
        <v>58</v>
      </c>
      <c r="K30" s="58">
        <v>0</v>
      </c>
      <c r="L30" s="13">
        <v>42444</v>
      </c>
      <c r="M30" s="60">
        <v>1</v>
      </c>
      <c r="N30" s="13">
        <v>45107</v>
      </c>
      <c r="O30" s="14" t="s">
        <v>65</v>
      </c>
      <c r="P30" s="16" t="s">
        <v>218</v>
      </c>
    </row>
    <row r="31" spans="1:16" ht="75" x14ac:dyDescent="0.25">
      <c r="A31" s="211"/>
      <c r="B31" s="204"/>
      <c r="C31" s="213"/>
      <c r="D31" s="163"/>
      <c r="E31" s="163"/>
      <c r="F31" s="204"/>
      <c r="G31" s="78" t="s">
        <v>110</v>
      </c>
      <c r="H31" s="15" t="s">
        <v>114</v>
      </c>
      <c r="I31" s="11" t="s">
        <v>112</v>
      </c>
      <c r="J31" s="12" t="s">
        <v>57</v>
      </c>
      <c r="K31" s="58">
        <v>0</v>
      </c>
      <c r="L31" s="13">
        <v>42444</v>
      </c>
      <c r="M31" s="60">
        <v>1</v>
      </c>
      <c r="N31" s="13">
        <v>45107</v>
      </c>
      <c r="O31" s="14" t="s">
        <v>65</v>
      </c>
      <c r="P31" s="16" t="s">
        <v>219</v>
      </c>
    </row>
    <row r="32" spans="1:16" ht="45" x14ac:dyDescent="0.25">
      <c r="A32" s="211"/>
      <c r="B32" s="204"/>
      <c r="C32" s="213"/>
      <c r="D32" s="163"/>
      <c r="E32" s="163"/>
      <c r="F32" s="204"/>
      <c r="G32" s="78" t="s">
        <v>109</v>
      </c>
      <c r="H32" s="15" t="s">
        <v>113</v>
      </c>
      <c r="I32" s="11" t="s">
        <v>115</v>
      </c>
      <c r="J32" s="12" t="s">
        <v>57</v>
      </c>
      <c r="K32" s="58">
        <v>0</v>
      </c>
      <c r="L32" s="13">
        <v>42444</v>
      </c>
      <c r="M32" s="60">
        <v>3</v>
      </c>
      <c r="N32" s="13">
        <v>45107</v>
      </c>
      <c r="O32" s="14" t="s">
        <v>65</v>
      </c>
      <c r="P32" s="16" t="s">
        <v>220</v>
      </c>
    </row>
    <row r="33" spans="1:16" ht="45" x14ac:dyDescent="0.25">
      <c r="A33" s="211"/>
      <c r="B33" s="204"/>
      <c r="C33" s="213"/>
      <c r="D33" s="163"/>
      <c r="E33" s="163"/>
      <c r="F33" s="204"/>
      <c r="G33" s="78" t="s">
        <v>119</v>
      </c>
      <c r="H33" s="15" t="s">
        <v>132</v>
      </c>
      <c r="I33" s="11" t="s">
        <v>79</v>
      </c>
      <c r="J33" s="12" t="s">
        <v>58</v>
      </c>
      <c r="K33" s="58">
        <v>0</v>
      </c>
      <c r="L33" s="13">
        <v>42444</v>
      </c>
      <c r="M33" s="60">
        <v>3</v>
      </c>
      <c r="N33" s="13">
        <v>45107</v>
      </c>
      <c r="O33" s="14" t="s">
        <v>65</v>
      </c>
      <c r="P33" s="16" t="s">
        <v>214</v>
      </c>
    </row>
    <row r="34" spans="1:16" ht="60" x14ac:dyDescent="0.25">
      <c r="A34" s="211"/>
      <c r="B34" s="204"/>
      <c r="C34" s="213"/>
      <c r="D34" s="163"/>
      <c r="E34" s="163"/>
      <c r="F34" s="204"/>
      <c r="G34" s="78" t="s">
        <v>120</v>
      </c>
      <c r="H34" s="15" t="s">
        <v>133</v>
      </c>
      <c r="I34" s="11" t="s">
        <v>79</v>
      </c>
      <c r="J34" s="12" t="s">
        <v>58</v>
      </c>
      <c r="K34" s="58">
        <v>0</v>
      </c>
      <c r="L34" s="13">
        <v>42444</v>
      </c>
      <c r="M34" s="60">
        <v>3</v>
      </c>
      <c r="N34" s="13">
        <v>45107</v>
      </c>
      <c r="O34" s="14" t="s">
        <v>65</v>
      </c>
      <c r="P34" s="16" t="s">
        <v>215</v>
      </c>
    </row>
    <row r="35" spans="1:16" ht="60" x14ac:dyDescent="0.25">
      <c r="A35" s="211"/>
      <c r="B35" s="204"/>
      <c r="C35" s="213"/>
      <c r="D35" s="163"/>
      <c r="E35" s="163"/>
      <c r="F35" s="204"/>
      <c r="G35" s="78" t="s">
        <v>121</v>
      </c>
      <c r="H35" s="15" t="s">
        <v>134</v>
      </c>
      <c r="I35" s="11" t="s">
        <v>79</v>
      </c>
      <c r="J35" s="12" t="s">
        <v>58</v>
      </c>
      <c r="K35" s="58">
        <v>0</v>
      </c>
      <c r="L35" s="13">
        <v>42444</v>
      </c>
      <c r="M35" s="60">
        <v>3</v>
      </c>
      <c r="N35" s="13">
        <v>45107</v>
      </c>
      <c r="O35" s="14" t="s">
        <v>65</v>
      </c>
      <c r="P35" s="16" t="s">
        <v>216</v>
      </c>
    </row>
    <row r="36" spans="1:16" ht="75" x14ac:dyDescent="0.25">
      <c r="A36" s="211"/>
      <c r="B36" s="204"/>
      <c r="C36" s="213"/>
      <c r="D36" s="163"/>
      <c r="E36" s="163"/>
      <c r="F36" s="204"/>
      <c r="G36" s="78" t="s">
        <v>122</v>
      </c>
      <c r="H36" s="15" t="s">
        <v>135</v>
      </c>
      <c r="I36" s="11" t="s">
        <v>79</v>
      </c>
      <c r="J36" s="12" t="s">
        <v>58</v>
      </c>
      <c r="K36" s="58">
        <v>0</v>
      </c>
      <c r="L36" s="13">
        <v>42444</v>
      </c>
      <c r="M36" s="60">
        <v>1</v>
      </c>
      <c r="N36" s="13">
        <v>45107</v>
      </c>
      <c r="O36" s="14" t="s">
        <v>65</v>
      </c>
      <c r="P36" s="16" t="s">
        <v>217</v>
      </c>
    </row>
    <row r="37" spans="1:16" ht="60" x14ac:dyDescent="0.25">
      <c r="A37" s="211"/>
      <c r="B37" s="204"/>
      <c r="C37" s="213"/>
      <c r="D37" s="163"/>
      <c r="E37" s="163"/>
      <c r="F37" s="204"/>
      <c r="G37" s="78" t="s">
        <v>123</v>
      </c>
      <c r="H37" s="15" t="s">
        <v>209</v>
      </c>
      <c r="I37" s="11" t="s">
        <v>79</v>
      </c>
      <c r="J37" s="12" t="s">
        <v>58</v>
      </c>
      <c r="K37" s="58">
        <v>0</v>
      </c>
      <c r="L37" s="13">
        <v>42444</v>
      </c>
      <c r="M37" s="60">
        <v>3</v>
      </c>
      <c r="N37" s="13">
        <v>45107</v>
      </c>
      <c r="O37" s="14" t="s">
        <v>65</v>
      </c>
      <c r="P37" s="16" t="s">
        <v>216</v>
      </c>
    </row>
    <row r="38" spans="1:16" ht="105" x14ac:dyDescent="0.25">
      <c r="A38" s="211"/>
      <c r="B38" s="204"/>
      <c r="C38" s="213"/>
      <c r="D38" s="163"/>
      <c r="E38" s="163"/>
      <c r="F38" s="204"/>
      <c r="G38" s="78">
        <v>62800</v>
      </c>
      <c r="H38" s="15" t="s">
        <v>202</v>
      </c>
      <c r="I38" s="11" t="s">
        <v>79</v>
      </c>
      <c r="J38" s="12" t="s">
        <v>58</v>
      </c>
      <c r="K38" s="58">
        <v>0</v>
      </c>
      <c r="L38" s="13">
        <v>42444</v>
      </c>
      <c r="M38" s="60">
        <v>3</v>
      </c>
      <c r="N38" s="13">
        <v>45107</v>
      </c>
      <c r="O38" s="14" t="s">
        <v>65</v>
      </c>
      <c r="P38" s="16" t="s">
        <v>221</v>
      </c>
    </row>
    <row r="39" spans="1:16" ht="60" customHeight="1" x14ac:dyDescent="0.25">
      <c r="A39" s="210" t="s">
        <v>25</v>
      </c>
      <c r="B39" s="205" t="s">
        <v>154</v>
      </c>
      <c r="C39" s="212" t="s">
        <v>20</v>
      </c>
      <c r="D39" s="162" t="s">
        <v>21</v>
      </c>
      <c r="E39" s="162" t="s">
        <v>22</v>
      </c>
      <c r="F39" s="203" t="s">
        <v>23</v>
      </c>
      <c r="G39" s="77" t="s">
        <v>116</v>
      </c>
      <c r="H39" s="27" t="s">
        <v>117</v>
      </c>
      <c r="I39" s="28" t="s">
        <v>85</v>
      </c>
      <c r="J39" s="29" t="s">
        <v>58</v>
      </c>
      <c r="K39" s="57">
        <v>0</v>
      </c>
      <c r="L39" s="30">
        <v>42444</v>
      </c>
      <c r="M39" s="59">
        <v>3</v>
      </c>
      <c r="N39" s="30">
        <v>45107</v>
      </c>
      <c r="O39" s="31">
        <v>1</v>
      </c>
      <c r="P39" s="148" t="s">
        <v>51</v>
      </c>
    </row>
    <row r="40" spans="1:16" ht="60" customHeight="1" x14ac:dyDescent="0.25">
      <c r="A40" s="211"/>
      <c r="B40" s="206"/>
      <c r="C40" s="213"/>
      <c r="D40" s="163"/>
      <c r="E40" s="163"/>
      <c r="F40" s="204"/>
      <c r="G40" s="77" t="s">
        <v>90</v>
      </c>
      <c r="H40" s="27" t="s">
        <v>82</v>
      </c>
      <c r="I40" s="28" t="s">
        <v>85</v>
      </c>
      <c r="J40" s="29" t="s">
        <v>57</v>
      </c>
      <c r="K40" s="57">
        <v>0</v>
      </c>
      <c r="L40" s="30">
        <v>42444</v>
      </c>
      <c r="M40" s="59">
        <v>13</v>
      </c>
      <c r="N40" s="30">
        <v>45107</v>
      </c>
      <c r="O40" s="31">
        <v>5</v>
      </c>
      <c r="P40" s="148" t="s">
        <v>51</v>
      </c>
    </row>
    <row r="41" spans="1:16" ht="60" customHeight="1" x14ac:dyDescent="0.25">
      <c r="A41" s="211"/>
      <c r="B41" s="203" t="s">
        <v>152</v>
      </c>
      <c r="C41" s="213"/>
      <c r="D41" s="163"/>
      <c r="E41" s="163"/>
      <c r="F41" s="204"/>
      <c r="G41" s="78" t="s">
        <v>116</v>
      </c>
      <c r="H41" s="15" t="s">
        <v>117</v>
      </c>
      <c r="I41" s="11" t="s">
        <v>85</v>
      </c>
      <c r="J41" s="12" t="s">
        <v>58</v>
      </c>
      <c r="K41" s="58">
        <v>0</v>
      </c>
      <c r="L41" s="13">
        <v>42444</v>
      </c>
      <c r="M41" s="60">
        <v>0</v>
      </c>
      <c r="N41" s="13">
        <v>45107</v>
      </c>
      <c r="O41" s="14">
        <v>0</v>
      </c>
      <c r="P41" s="16" t="s">
        <v>51</v>
      </c>
    </row>
    <row r="42" spans="1:16" ht="60" customHeight="1" x14ac:dyDescent="0.25">
      <c r="A42" s="211"/>
      <c r="B42" s="216"/>
      <c r="C42" s="213"/>
      <c r="D42" s="163"/>
      <c r="E42" s="163"/>
      <c r="F42" s="204"/>
      <c r="G42" s="78" t="s">
        <v>90</v>
      </c>
      <c r="H42" s="15" t="s">
        <v>82</v>
      </c>
      <c r="I42" s="11" t="s">
        <v>85</v>
      </c>
      <c r="J42" s="12" t="s">
        <v>57</v>
      </c>
      <c r="K42" s="58">
        <v>0</v>
      </c>
      <c r="L42" s="13">
        <v>42444</v>
      </c>
      <c r="M42" s="60">
        <v>1</v>
      </c>
      <c r="N42" s="13">
        <v>45107</v>
      </c>
      <c r="O42" s="14">
        <v>0</v>
      </c>
      <c r="P42" s="16" t="s">
        <v>51</v>
      </c>
    </row>
    <row r="43" spans="1:16" ht="60" customHeight="1" x14ac:dyDescent="0.25">
      <c r="A43" s="211"/>
      <c r="B43" s="207" t="s">
        <v>151</v>
      </c>
      <c r="C43" s="213"/>
      <c r="D43" s="163"/>
      <c r="E43" s="163"/>
      <c r="F43" s="204"/>
      <c r="G43" s="77" t="s">
        <v>90</v>
      </c>
      <c r="H43" s="27" t="s">
        <v>82</v>
      </c>
      <c r="I43" s="28" t="s">
        <v>85</v>
      </c>
      <c r="J43" s="29" t="s">
        <v>57</v>
      </c>
      <c r="K43" s="57">
        <v>0</v>
      </c>
      <c r="L43" s="30">
        <v>42444</v>
      </c>
      <c r="M43" s="59">
        <v>5</v>
      </c>
      <c r="N43" s="30">
        <v>45107</v>
      </c>
      <c r="O43" s="31">
        <v>2</v>
      </c>
      <c r="P43" s="148" t="s">
        <v>51</v>
      </c>
    </row>
    <row r="44" spans="1:16" ht="60" customHeight="1" x14ac:dyDescent="0.25">
      <c r="A44" s="211"/>
      <c r="B44" s="209"/>
      <c r="C44" s="213"/>
      <c r="D44" s="163"/>
      <c r="E44" s="163"/>
      <c r="F44" s="204"/>
      <c r="G44" s="77" t="s">
        <v>116</v>
      </c>
      <c r="H44" s="27" t="s">
        <v>117</v>
      </c>
      <c r="I44" s="28" t="s">
        <v>85</v>
      </c>
      <c r="J44" s="29" t="s">
        <v>58</v>
      </c>
      <c r="K44" s="57">
        <v>0</v>
      </c>
      <c r="L44" s="30">
        <v>42444</v>
      </c>
      <c r="M44" s="59">
        <v>1</v>
      </c>
      <c r="N44" s="30">
        <v>45107</v>
      </c>
      <c r="O44" s="31">
        <v>0</v>
      </c>
      <c r="P44" s="148" t="s">
        <v>51</v>
      </c>
    </row>
    <row r="45" spans="1:16" ht="60" customHeight="1" x14ac:dyDescent="0.25">
      <c r="A45" s="211"/>
      <c r="B45" s="203" t="s">
        <v>156</v>
      </c>
      <c r="C45" s="213"/>
      <c r="D45" s="163"/>
      <c r="E45" s="163"/>
      <c r="F45" s="204"/>
      <c r="G45" s="78" t="s">
        <v>90</v>
      </c>
      <c r="H45" s="15" t="s">
        <v>82</v>
      </c>
      <c r="I45" s="11" t="s">
        <v>85</v>
      </c>
      <c r="J45" s="12" t="s">
        <v>57</v>
      </c>
      <c r="K45" s="58">
        <v>0</v>
      </c>
      <c r="L45" s="13">
        <v>42444</v>
      </c>
      <c r="M45" s="60">
        <v>1</v>
      </c>
      <c r="N45" s="13">
        <v>45107</v>
      </c>
      <c r="O45" s="14">
        <v>0</v>
      </c>
      <c r="P45" s="16" t="s">
        <v>51</v>
      </c>
    </row>
    <row r="46" spans="1:16" ht="60" customHeight="1" x14ac:dyDescent="0.25">
      <c r="A46" s="214"/>
      <c r="B46" s="216"/>
      <c r="C46" s="215"/>
      <c r="D46" s="168"/>
      <c r="E46" s="168"/>
      <c r="F46" s="216"/>
      <c r="G46" s="78" t="s">
        <v>116</v>
      </c>
      <c r="H46" s="15" t="s">
        <v>117</v>
      </c>
      <c r="I46" s="11" t="s">
        <v>85</v>
      </c>
      <c r="J46" s="12" t="s">
        <v>58</v>
      </c>
      <c r="K46" s="58">
        <v>0</v>
      </c>
      <c r="L46" s="13">
        <v>42444</v>
      </c>
      <c r="M46" s="60">
        <v>0</v>
      </c>
      <c r="N46" s="13">
        <v>45107</v>
      </c>
      <c r="O46" s="14">
        <v>0</v>
      </c>
      <c r="P46" s="16" t="s">
        <v>51</v>
      </c>
    </row>
    <row r="47" spans="1:16" ht="45" x14ac:dyDescent="0.25">
      <c r="A47" s="210" t="s">
        <v>26</v>
      </c>
      <c r="B47" s="207" t="s">
        <v>252</v>
      </c>
      <c r="C47" s="212" t="s">
        <v>16</v>
      </c>
      <c r="D47" s="162" t="s">
        <v>28</v>
      </c>
      <c r="E47" s="162" t="s">
        <v>29</v>
      </c>
      <c r="F47" s="203" t="s">
        <v>30</v>
      </c>
      <c r="G47" s="77" t="s">
        <v>119</v>
      </c>
      <c r="H47" s="27" t="s">
        <v>132</v>
      </c>
      <c r="I47" s="28" t="s">
        <v>79</v>
      </c>
      <c r="J47" s="29" t="s">
        <v>58</v>
      </c>
      <c r="K47" s="57">
        <v>0</v>
      </c>
      <c r="L47" s="30">
        <v>42444</v>
      </c>
      <c r="M47" s="59">
        <v>110</v>
      </c>
      <c r="N47" s="30">
        <v>45107</v>
      </c>
      <c r="O47" s="32" t="s">
        <v>65</v>
      </c>
      <c r="P47" s="148" t="s">
        <v>246</v>
      </c>
    </row>
    <row r="48" spans="1:16" ht="75" x14ac:dyDescent="0.25">
      <c r="A48" s="211"/>
      <c r="B48" s="208"/>
      <c r="C48" s="213"/>
      <c r="D48" s="163"/>
      <c r="E48" s="163"/>
      <c r="F48" s="204"/>
      <c r="G48" s="77" t="s">
        <v>120</v>
      </c>
      <c r="H48" s="27" t="s">
        <v>133</v>
      </c>
      <c r="I48" s="28" t="s">
        <v>79</v>
      </c>
      <c r="J48" s="29" t="s">
        <v>58</v>
      </c>
      <c r="K48" s="57">
        <v>0</v>
      </c>
      <c r="L48" s="30">
        <v>42444</v>
      </c>
      <c r="M48" s="59">
        <v>100</v>
      </c>
      <c r="N48" s="30">
        <v>45107</v>
      </c>
      <c r="O48" s="32" t="s">
        <v>65</v>
      </c>
      <c r="P48" s="148" t="s">
        <v>223</v>
      </c>
    </row>
    <row r="49" spans="1:16" ht="105" x14ac:dyDescent="0.25">
      <c r="A49" s="211"/>
      <c r="B49" s="208"/>
      <c r="C49" s="213"/>
      <c r="D49" s="163"/>
      <c r="E49" s="163"/>
      <c r="F49" s="204"/>
      <c r="G49" s="77" t="s">
        <v>121</v>
      </c>
      <c r="H49" s="27" t="s">
        <v>134</v>
      </c>
      <c r="I49" s="28" t="s">
        <v>79</v>
      </c>
      <c r="J49" s="29" t="s">
        <v>58</v>
      </c>
      <c r="K49" s="57">
        <v>0</v>
      </c>
      <c r="L49" s="30">
        <v>42444</v>
      </c>
      <c r="M49" s="59">
        <v>100</v>
      </c>
      <c r="N49" s="30">
        <v>45107</v>
      </c>
      <c r="O49" s="32" t="s">
        <v>65</v>
      </c>
      <c r="P49" s="148" t="s">
        <v>224</v>
      </c>
    </row>
    <row r="50" spans="1:16" ht="60" x14ac:dyDescent="0.25">
      <c r="A50" s="211"/>
      <c r="B50" s="208"/>
      <c r="C50" s="213"/>
      <c r="D50" s="163"/>
      <c r="E50" s="163"/>
      <c r="F50" s="204"/>
      <c r="G50" s="77" t="s">
        <v>122</v>
      </c>
      <c r="H50" s="27" t="s">
        <v>135</v>
      </c>
      <c r="I50" s="28" t="s">
        <v>79</v>
      </c>
      <c r="J50" s="29" t="s">
        <v>58</v>
      </c>
      <c r="K50" s="57">
        <v>0</v>
      </c>
      <c r="L50" s="30">
        <v>42444</v>
      </c>
      <c r="M50" s="59">
        <v>5</v>
      </c>
      <c r="N50" s="30">
        <v>45107</v>
      </c>
      <c r="O50" s="32" t="s">
        <v>65</v>
      </c>
      <c r="P50" s="148" t="s">
        <v>225</v>
      </c>
    </row>
    <row r="51" spans="1:16" ht="75" x14ac:dyDescent="0.25">
      <c r="A51" s="211"/>
      <c r="B51" s="208"/>
      <c r="C51" s="213"/>
      <c r="D51" s="163"/>
      <c r="E51" s="163"/>
      <c r="F51" s="204"/>
      <c r="G51" s="77" t="s">
        <v>123</v>
      </c>
      <c r="H51" s="27" t="s">
        <v>204</v>
      </c>
      <c r="I51" s="28" t="s">
        <v>79</v>
      </c>
      <c r="J51" s="29" t="s">
        <v>58</v>
      </c>
      <c r="K51" s="57">
        <v>0</v>
      </c>
      <c r="L51" s="30">
        <v>42444</v>
      </c>
      <c r="M51" s="59">
        <v>50</v>
      </c>
      <c r="N51" s="30">
        <v>45107</v>
      </c>
      <c r="O51" s="32" t="s">
        <v>65</v>
      </c>
      <c r="P51" s="148" t="s">
        <v>226</v>
      </c>
    </row>
    <row r="52" spans="1:16" ht="210" x14ac:dyDescent="0.25">
      <c r="A52" s="211"/>
      <c r="B52" s="208"/>
      <c r="C52" s="213"/>
      <c r="D52" s="163"/>
      <c r="E52" s="163"/>
      <c r="F52" s="204"/>
      <c r="G52" s="77" t="s">
        <v>109</v>
      </c>
      <c r="H52" s="27" t="s">
        <v>113</v>
      </c>
      <c r="I52" s="28" t="s">
        <v>115</v>
      </c>
      <c r="J52" s="29" t="s">
        <v>57</v>
      </c>
      <c r="K52" s="57">
        <v>0</v>
      </c>
      <c r="L52" s="30">
        <v>42444</v>
      </c>
      <c r="M52" s="59">
        <v>126</v>
      </c>
      <c r="N52" s="30">
        <v>45107</v>
      </c>
      <c r="O52" s="32" t="s">
        <v>65</v>
      </c>
      <c r="P52" s="148" t="s">
        <v>222</v>
      </c>
    </row>
    <row r="53" spans="1:16" ht="60" x14ac:dyDescent="0.25">
      <c r="A53" s="211"/>
      <c r="B53" s="208"/>
      <c r="C53" s="213"/>
      <c r="D53" s="163"/>
      <c r="E53" s="163"/>
      <c r="F53" s="204"/>
      <c r="G53" s="77" t="s">
        <v>124</v>
      </c>
      <c r="H53" s="27" t="s">
        <v>128</v>
      </c>
      <c r="I53" s="28" t="s">
        <v>130</v>
      </c>
      <c r="J53" s="29" t="s">
        <v>57</v>
      </c>
      <c r="K53" s="57">
        <v>0</v>
      </c>
      <c r="L53" s="30">
        <v>42444</v>
      </c>
      <c r="M53" s="59">
        <v>3</v>
      </c>
      <c r="N53" s="30">
        <v>45107</v>
      </c>
      <c r="O53" s="32" t="s">
        <v>65</v>
      </c>
      <c r="P53" s="148" t="s">
        <v>227</v>
      </c>
    </row>
    <row r="54" spans="1:16" ht="120" x14ac:dyDescent="0.25">
      <c r="A54" s="211"/>
      <c r="B54" s="208"/>
      <c r="C54" s="213"/>
      <c r="D54" s="163"/>
      <c r="E54" s="163"/>
      <c r="F54" s="204"/>
      <c r="G54" s="77">
        <v>50105</v>
      </c>
      <c r="H54" s="27" t="s">
        <v>199</v>
      </c>
      <c r="I54" s="28" t="s">
        <v>142</v>
      </c>
      <c r="J54" s="29" t="s">
        <v>57</v>
      </c>
      <c r="K54" s="57">
        <v>0</v>
      </c>
      <c r="L54" s="30">
        <v>42444</v>
      </c>
      <c r="M54" s="59">
        <v>2</v>
      </c>
      <c r="N54" s="30">
        <v>45107</v>
      </c>
      <c r="O54" s="32" t="s">
        <v>65</v>
      </c>
      <c r="P54" s="148" t="s">
        <v>228</v>
      </c>
    </row>
    <row r="55" spans="1:16" ht="105" x14ac:dyDescent="0.25">
      <c r="A55" s="211"/>
      <c r="B55" s="208"/>
      <c r="C55" s="213"/>
      <c r="D55" s="163"/>
      <c r="E55" s="163"/>
      <c r="F55" s="204"/>
      <c r="G55" s="77">
        <v>50130</v>
      </c>
      <c r="H55" s="27" t="s">
        <v>200</v>
      </c>
      <c r="I55" s="28" t="s">
        <v>79</v>
      </c>
      <c r="J55" s="29" t="s">
        <v>58</v>
      </c>
      <c r="K55" s="57">
        <v>0</v>
      </c>
      <c r="L55" s="30">
        <v>42444</v>
      </c>
      <c r="M55" s="59">
        <v>8</v>
      </c>
      <c r="N55" s="30">
        <v>45107</v>
      </c>
      <c r="O55" s="32" t="s">
        <v>65</v>
      </c>
      <c r="P55" s="148" t="s">
        <v>229</v>
      </c>
    </row>
    <row r="56" spans="1:16" ht="45" x14ac:dyDescent="0.25">
      <c r="A56" s="211"/>
      <c r="B56" s="208"/>
      <c r="C56" s="213"/>
      <c r="D56" s="163"/>
      <c r="E56" s="163"/>
      <c r="F56" s="204"/>
      <c r="G56" s="77">
        <v>80500</v>
      </c>
      <c r="H56" s="27" t="s">
        <v>201</v>
      </c>
      <c r="I56" s="28" t="s">
        <v>203</v>
      </c>
      <c r="J56" s="29" t="s">
        <v>57</v>
      </c>
      <c r="K56" s="57">
        <v>0</v>
      </c>
      <c r="L56" s="30">
        <v>42444</v>
      </c>
      <c r="M56" s="59">
        <v>1</v>
      </c>
      <c r="N56" s="30">
        <v>45107</v>
      </c>
      <c r="O56" s="32" t="s">
        <v>65</v>
      </c>
      <c r="P56" s="148" t="s">
        <v>205</v>
      </c>
    </row>
    <row r="57" spans="1:16" ht="135" x14ac:dyDescent="0.25">
      <c r="A57" s="211"/>
      <c r="B57" s="209"/>
      <c r="C57" s="213"/>
      <c r="D57" s="163"/>
      <c r="E57" s="163"/>
      <c r="F57" s="204"/>
      <c r="G57" s="77">
        <v>62800</v>
      </c>
      <c r="H57" s="27" t="s">
        <v>202</v>
      </c>
      <c r="I57" s="28" t="s">
        <v>79</v>
      </c>
      <c r="J57" s="29" t="s">
        <v>58</v>
      </c>
      <c r="K57" s="57">
        <v>0</v>
      </c>
      <c r="L57" s="30">
        <v>42444</v>
      </c>
      <c r="M57" s="59">
        <v>80</v>
      </c>
      <c r="N57" s="30">
        <v>45107</v>
      </c>
      <c r="O57" s="32" t="s">
        <v>65</v>
      </c>
      <c r="P57" s="148" t="s">
        <v>230</v>
      </c>
    </row>
    <row r="58" spans="1:16" ht="150" x14ac:dyDescent="0.25">
      <c r="A58" s="211"/>
      <c r="B58" s="203" t="s">
        <v>251</v>
      </c>
      <c r="C58" s="213"/>
      <c r="D58" s="163"/>
      <c r="E58" s="163"/>
      <c r="F58" s="204"/>
      <c r="G58" s="78" t="s">
        <v>109</v>
      </c>
      <c r="H58" s="15" t="s">
        <v>113</v>
      </c>
      <c r="I58" s="11" t="s">
        <v>115</v>
      </c>
      <c r="J58" s="12" t="s">
        <v>57</v>
      </c>
      <c r="K58" s="58">
        <v>0</v>
      </c>
      <c r="L58" s="13">
        <v>42444</v>
      </c>
      <c r="M58" s="60">
        <v>150</v>
      </c>
      <c r="N58" s="13">
        <v>45107</v>
      </c>
      <c r="O58" s="17" t="s">
        <v>65</v>
      </c>
      <c r="P58" s="16" t="s">
        <v>235</v>
      </c>
    </row>
    <row r="59" spans="1:16" ht="83.25" customHeight="1" x14ac:dyDescent="0.25">
      <c r="A59" s="211"/>
      <c r="B59" s="204"/>
      <c r="C59" s="213"/>
      <c r="D59" s="163"/>
      <c r="E59" s="163"/>
      <c r="F59" s="204"/>
      <c r="G59" s="78" t="s">
        <v>70</v>
      </c>
      <c r="H59" s="15" t="s">
        <v>126</v>
      </c>
      <c r="I59" s="11" t="s">
        <v>79</v>
      </c>
      <c r="J59" s="12" t="s">
        <v>57</v>
      </c>
      <c r="K59" s="58">
        <v>0</v>
      </c>
      <c r="L59" s="13">
        <v>42444</v>
      </c>
      <c r="M59" s="60">
        <v>30</v>
      </c>
      <c r="N59" s="13">
        <v>45107</v>
      </c>
      <c r="O59" s="17" t="s">
        <v>65</v>
      </c>
      <c r="P59" s="16" t="s">
        <v>234</v>
      </c>
    </row>
    <row r="60" spans="1:16" ht="83.25" customHeight="1" x14ac:dyDescent="0.25">
      <c r="A60" s="76"/>
      <c r="B60" s="204"/>
      <c r="C60" s="213"/>
      <c r="D60" s="163"/>
      <c r="E60" s="163"/>
      <c r="F60" s="204"/>
      <c r="G60" s="78">
        <v>62600</v>
      </c>
      <c r="H60" s="15" t="s">
        <v>231</v>
      </c>
      <c r="I60" s="11" t="s">
        <v>79</v>
      </c>
      <c r="J60" s="12" t="s">
        <v>58</v>
      </c>
      <c r="K60" s="58">
        <v>0</v>
      </c>
      <c r="L60" s="13">
        <v>42444</v>
      </c>
      <c r="M60" s="60">
        <v>20</v>
      </c>
      <c r="N60" s="13">
        <v>45107</v>
      </c>
      <c r="O60" s="17" t="s">
        <v>65</v>
      </c>
      <c r="P60" s="16" t="s">
        <v>239</v>
      </c>
    </row>
    <row r="61" spans="1:16" ht="83.25" customHeight="1" x14ac:dyDescent="0.25">
      <c r="A61" s="80"/>
      <c r="B61" s="204"/>
      <c r="C61" s="213"/>
      <c r="D61" s="163"/>
      <c r="E61" s="163"/>
      <c r="F61" s="204"/>
      <c r="G61" s="78">
        <v>62700</v>
      </c>
      <c r="H61" s="15" t="s">
        <v>232</v>
      </c>
      <c r="I61" s="11" t="s">
        <v>79</v>
      </c>
      <c r="J61" s="12" t="s">
        <v>58</v>
      </c>
      <c r="K61" s="58">
        <v>0</v>
      </c>
      <c r="L61" s="13">
        <v>42444</v>
      </c>
      <c r="M61" s="60">
        <v>150</v>
      </c>
      <c r="N61" s="13">
        <v>45107</v>
      </c>
      <c r="O61" s="17" t="s">
        <v>65</v>
      </c>
      <c r="P61" s="16" t="s">
        <v>236</v>
      </c>
    </row>
    <row r="62" spans="1:16" ht="83.25" customHeight="1" x14ac:dyDescent="0.25">
      <c r="A62" s="80"/>
      <c r="B62" s="204"/>
      <c r="C62" s="213"/>
      <c r="D62" s="163"/>
      <c r="E62" s="163"/>
      <c r="F62" s="204"/>
      <c r="G62" s="78">
        <v>62800</v>
      </c>
      <c r="H62" s="15" t="s">
        <v>202</v>
      </c>
      <c r="I62" s="11" t="s">
        <v>79</v>
      </c>
      <c r="J62" s="12" t="s">
        <v>58</v>
      </c>
      <c r="K62" s="58">
        <v>0</v>
      </c>
      <c r="L62" s="13">
        <v>42444</v>
      </c>
      <c r="M62" s="60">
        <v>50</v>
      </c>
      <c r="N62" s="13">
        <v>45107</v>
      </c>
      <c r="O62" s="17" t="s">
        <v>65</v>
      </c>
      <c r="P62" s="16" t="s">
        <v>237</v>
      </c>
    </row>
    <row r="63" spans="1:16" ht="83.25" customHeight="1" x14ac:dyDescent="0.25">
      <c r="A63" s="80"/>
      <c r="B63" s="216"/>
      <c r="C63" s="213"/>
      <c r="D63" s="163"/>
      <c r="E63" s="163"/>
      <c r="F63" s="204"/>
      <c r="G63" s="78">
        <v>62900</v>
      </c>
      <c r="H63" s="15" t="s">
        <v>233</v>
      </c>
      <c r="I63" s="11" t="s">
        <v>79</v>
      </c>
      <c r="J63" s="12" t="s">
        <v>58</v>
      </c>
      <c r="K63" s="58">
        <v>0</v>
      </c>
      <c r="L63" s="13">
        <v>42444</v>
      </c>
      <c r="M63" s="60">
        <v>140</v>
      </c>
      <c r="N63" s="13">
        <v>45107</v>
      </c>
      <c r="O63" s="17" t="s">
        <v>65</v>
      </c>
      <c r="P63" s="16" t="s">
        <v>238</v>
      </c>
    </row>
    <row r="64" spans="1:16" ht="180" x14ac:dyDescent="0.25">
      <c r="A64" s="210" t="s">
        <v>27</v>
      </c>
      <c r="B64" s="207" t="s">
        <v>149</v>
      </c>
      <c r="C64" s="213"/>
      <c r="D64" s="163"/>
      <c r="E64" s="163"/>
      <c r="F64" s="204"/>
      <c r="G64" s="77" t="s">
        <v>118</v>
      </c>
      <c r="H64" s="27" t="s">
        <v>131</v>
      </c>
      <c r="I64" s="28" t="s">
        <v>79</v>
      </c>
      <c r="J64" s="29" t="s">
        <v>58</v>
      </c>
      <c r="K64" s="57">
        <v>0</v>
      </c>
      <c r="L64" s="30">
        <v>42444</v>
      </c>
      <c r="M64" s="59">
        <v>60</v>
      </c>
      <c r="N64" s="30">
        <v>45107</v>
      </c>
      <c r="O64" s="32" t="s">
        <v>65</v>
      </c>
      <c r="P64" s="148" t="s">
        <v>213</v>
      </c>
    </row>
    <row r="65" spans="1:16" ht="150" x14ac:dyDescent="0.25">
      <c r="A65" s="211"/>
      <c r="B65" s="208"/>
      <c r="C65" s="213"/>
      <c r="D65" s="163"/>
      <c r="E65" s="163"/>
      <c r="F65" s="204"/>
      <c r="G65" s="77" t="s">
        <v>125</v>
      </c>
      <c r="H65" s="27" t="s">
        <v>127</v>
      </c>
      <c r="I65" s="28" t="s">
        <v>129</v>
      </c>
      <c r="J65" s="29" t="s">
        <v>57</v>
      </c>
      <c r="K65" s="57">
        <v>0</v>
      </c>
      <c r="L65" s="30">
        <v>42444</v>
      </c>
      <c r="M65" s="59">
        <v>25</v>
      </c>
      <c r="N65" s="30">
        <v>45107</v>
      </c>
      <c r="O65" s="32" t="s">
        <v>65</v>
      </c>
      <c r="P65" s="148" t="s">
        <v>245</v>
      </c>
    </row>
    <row r="66" spans="1:16" ht="45" x14ac:dyDescent="0.25">
      <c r="A66" s="211"/>
      <c r="B66" s="208"/>
      <c r="C66" s="213"/>
      <c r="D66" s="163"/>
      <c r="E66" s="163"/>
      <c r="F66" s="204"/>
      <c r="G66" s="77" t="s">
        <v>109</v>
      </c>
      <c r="H66" s="27" t="s">
        <v>113</v>
      </c>
      <c r="I66" s="28" t="s">
        <v>115</v>
      </c>
      <c r="J66" s="29" t="s">
        <v>57</v>
      </c>
      <c r="K66" s="57">
        <v>0</v>
      </c>
      <c r="L66" s="30">
        <v>42444</v>
      </c>
      <c r="M66" s="59">
        <v>50</v>
      </c>
      <c r="N66" s="30">
        <v>45107</v>
      </c>
      <c r="O66" s="32" t="s">
        <v>65</v>
      </c>
      <c r="P66" s="148" t="s">
        <v>240</v>
      </c>
    </row>
    <row r="67" spans="1:16" ht="45" x14ac:dyDescent="0.25">
      <c r="A67" s="211"/>
      <c r="B67" s="208"/>
      <c r="C67" s="213"/>
      <c r="D67" s="163"/>
      <c r="E67" s="163"/>
      <c r="F67" s="204"/>
      <c r="G67" s="77" t="s">
        <v>136</v>
      </c>
      <c r="H67" s="27" t="s">
        <v>139</v>
      </c>
      <c r="I67" s="28" t="s">
        <v>77</v>
      </c>
      <c r="J67" s="29" t="s">
        <v>57</v>
      </c>
      <c r="K67" s="57">
        <v>0</v>
      </c>
      <c r="L67" s="30">
        <v>42444</v>
      </c>
      <c r="M67" s="59">
        <v>1</v>
      </c>
      <c r="N67" s="30">
        <v>45107</v>
      </c>
      <c r="O67" s="32" t="s">
        <v>65</v>
      </c>
      <c r="P67" s="148" t="s">
        <v>241</v>
      </c>
    </row>
    <row r="68" spans="1:16" ht="45" x14ac:dyDescent="0.25">
      <c r="A68" s="211"/>
      <c r="B68" s="208"/>
      <c r="C68" s="213"/>
      <c r="D68" s="163"/>
      <c r="E68" s="163"/>
      <c r="F68" s="204"/>
      <c r="G68" s="77" t="s">
        <v>137</v>
      </c>
      <c r="H68" s="27" t="s">
        <v>140</v>
      </c>
      <c r="I68" s="28" t="s">
        <v>79</v>
      </c>
      <c r="J68" s="29" t="s">
        <v>57</v>
      </c>
      <c r="K68" s="57">
        <v>0</v>
      </c>
      <c r="L68" s="30">
        <v>42444</v>
      </c>
      <c r="M68" s="59">
        <v>50</v>
      </c>
      <c r="N68" s="30">
        <v>45107</v>
      </c>
      <c r="O68" s="32" t="s">
        <v>65</v>
      </c>
      <c r="P68" s="148" t="s">
        <v>242</v>
      </c>
    </row>
    <row r="69" spans="1:16" ht="60" x14ac:dyDescent="0.25">
      <c r="A69" s="211"/>
      <c r="B69" s="208"/>
      <c r="C69" s="213"/>
      <c r="D69" s="163"/>
      <c r="E69" s="163"/>
      <c r="F69" s="204"/>
      <c r="G69" s="77" t="s">
        <v>124</v>
      </c>
      <c r="H69" s="27" t="s">
        <v>128</v>
      </c>
      <c r="I69" s="28" t="s">
        <v>130</v>
      </c>
      <c r="J69" s="29" t="s">
        <v>57</v>
      </c>
      <c r="K69" s="57">
        <v>0</v>
      </c>
      <c r="L69" s="30">
        <v>42444</v>
      </c>
      <c r="M69" s="59">
        <v>3</v>
      </c>
      <c r="N69" s="30">
        <v>45107</v>
      </c>
      <c r="O69" s="32" t="s">
        <v>65</v>
      </c>
      <c r="P69" s="148" t="s">
        <v>243</v>
      </c>
    </row>
    <row r="70" spans="1:16" ht="45" x14ac:dyDescent="0.25">
      <c r="A70" s="211"/>
      <c r="B70" s="208"/>
      <c r="C70" s="213"/>
      <c r="D70" s="163"/>
      <c r="E70" s="163"/>
      <c r="F70" s="204"/>
      <c r="G70" s="77" t="s">
        <v>138</v>
      </c>
      <c r="H70" s="27" t="s">
        <v>141</v>
      </c>
      <c r="I70" s="28" t="s">
        <v>79</v>
      </c>
      <c r="J70" s="29" t="s">
        <v>57</v>
      </c>
      <c r="K70" s="57">
        <v>0</v>
      </c>
      <c r="L70" s="30">
        <v>42444</v>
      </c>
      <c r="M70" s="59">
        <v>60</v>
      </c>
      <c r="N70" s="30">
        <v>45107</v>
      </c>
      <c r="O70" s="32" t="s">
        <v>65</v>
      </c>
      <c r="P70" s="148" t="s">
        <v>244</v>
      </c>
    </row>
    <row r="71" spans="1:16" ht="60" x14ac:dyDescent="0.25">
      <c r="A71" s="211"/>
      <c r="B71" s="208"/>
      <c r="C71" s="213"/>
      <c r="D71" s="163"/>
      <c r="E71" s="163"/>
      <c r="F71" s="204"/>
      <c r="G71" s="79">
        <v>67401</v>
      </c>
      <c r="H71" s="72" t="s">
        <v>206</v>
      </c>
      <c r="I71" s="73" t="s">
        <v>78</v>
      </c>
      <c r="J71" s="74" t="s">
        <v>57</v>
      </c>
      <c r="K71" s="57">
        <v>0</v>
      </c>
      <c r="L71" s="30">
        <v>42444</v>
      </c>
      <c r="M71" s="59">
        <v>1</v>
      </c>
      <c r="N71" s="30">
        <v>45107</v>
      </c>
      <c r="O71" s="32" t="s">
        <v>65</v>
      </c>
      <c r="P71" s="149" t="s">
        <v>207</v>
      </c>
    </row>
    <row r="72" spans="1:16" ht="45" x14ac:dyDescent="0.25">
      <c r="A72" s="211"/>
      <c r="B72" s="208"/>
      <c r="C72" s="213"/>
      <c r="D72" s="163"/>
      <c r="E72" s="163"/>
      <c r="F72" s="204"/>
      <c r="G72" s="79">
        <v>80500</v>
      </c>
      <c r="H72" s="72" t="s">
        <v>201</v>
      </c>
      <c r="I72" s="73" t="s">
        <v>203</v>
      </c>
      <c r="J72" s="74" t="s">
        <v>57</v>
      </c>
      <c r="K72" s="57">
        <v>0</v>
      </c>
      <c r="L72" s="30">
        <v>42444</v>
      </c>
      <c r="M72" s="59">
        <v>1</v>
      </c>
      <c r="N72" s="30">
        <v>45107</v>
      </c>
      <c r="O72" s="32" t="s">
        <v>65</v>
      </c>
      <c r="P72" s="149" t="s">
        <v>208</v>
      </c>
    </row>
    <row r="73" spans="1:16" ht="111" customHeight="1" x14ac:dyDescent="0.25">
      <c r="A73" s="7" t="s">
        <v>31</v>
      </c>
      <c r="B73" s="161" t="s">
        <v>157</v>
      </c>
      <c r="C73" s="119" t="s">
        <v>20</v>
      </c>
      <c r="D73" s="119" t="s">
        <v>21</v>
      </c>
      <c r="E73" s="119" t="s">
        <v>22</v>
      </c>
      <c r="F73" s="119" t="s">
        <v>23</v>
      </c>
      <c r="G73" s="139" t="s">
        <v>143</v>
      </c>
      <c r="H73" s="15" t="s">
        <v>144</v>
      </c>
      <c r="I73" s="11" t="s">
        <v>106</v>
      </c>
      <c r="J73" s="11" t="s">
        <v>57</v>
      </c>
      <c r="K73" s="140">
        <v>0</v>
      </c>
      <c r="L73" s="13">
        <v>42444</v>
      </c>
      <c r="M73" s="60">
        <v>28811</v>
      </c>
      <c r="N73" s="13">
        <v>45107</v>
      </c>
      <c r="O73" s="141">
        <v>10811</v>
      </c>
      <c r="P73" s="7" t="s">
        <v>212</v>
      </c>
    </row>
    <row r="74" spans="1:16" x14ac:dyDescent="0.25">
      <c r="A74" s="1"/>
    </row>
  </sheetData>
  <mergeCells count="54">
    <mergeCell ref="A1:L1"/>
    <mergeCell ref="A2:A3"/>
    <mergeCell ref="B2:B3"/>
    <mergeCell ref="C2:F2"/>
    <mergeCell ref="A16:A23"/>
    <mergeCell ref="B22:B23"/>
    <mergeCell ref="C16:C23"/>
    <mergeCell ref="B20:B21"/>
    <mergeCell ref="B18:B19"/>
    <mergeCell ref="B16:B17"/>
    <mergeCell ref="D16:D23"/>
    <mergeCell ref="B13:B15"/>
    <mergeCell ref="A10:A15"/>
    <mergeCell ref="D4:D15"/>
    <mergeCell ref="C4:C15"/>
    <mergeCell ref="A4:A9"/>
    <mergeCell ref="P2:P3"/>
    <mergeCell ref="G2:J2"/>
    <mergeCell ref="K2:O2"/>
    <mergeCell ref="F4:F15"/>
    <mergeCell ref="E39:E46"/>
    <mergeCell ref="F39:F46"/>
    <mergeCell ref="E16:E23"/>
    <mergeCell ref="F16:F23"/>
    <mergeCell ref="E4:E15"/>
    <mergeCell ref="A64:A72"/>
    <mergeCell ref="B30:B38"/>
    <mergeCell ref="A24:A38"/>
    <mergeCell ref="A47:A59"/>
    <mergeCell ref="C30:C38"/>
    <mergeCell ref="C47:C72"/>
    <mergeCell ref="A39:A46"/>
    <mergeCell ref="C39:C46"/>
    <mergeCell ref="B43:B44"/>
    <mergeCell ref="B41:B42"/>
    <mergeCell ref="B45:B46"/>
    <mergeCell ref="B39:B40"/>
    <mergeCell ref="C24:C29"/>
    <mergeCell ref="B58:B63"/>
    <mergeCell ref="B4:B9"/>
    <mergeCell ref="B10:B12"/>
    <mergeCell ref="F47:F72"/>
    <mergeCell ref="B24:B29"/>
    <mergeCell ref="B47:B57"/>
    <mergeCell ref="B64:B72"/>
    <mergeCell ref="D39:D46"/>
    <mergeCell ref="D47:D72"/>
    <mergeCell ref="F30:F38"/>
    <mergeCell ref="E30:E38"/>
    <mergeCell ref="D30:D38"/>
    <mergeCell ref="F24:F29"/>
    <mergeCell ref="D24:D29"/>
    <mergeCell ref="E24:E29"/>
    <mergeCell ref="E47:E72"/>
  </mergeCells>
  <dataValidations count="1">
    <dataValidation type="list" allowBlank="1" showInputMessage="1" showErrorMessage="1" sqref="J4:J73">
      <formula1>"Výsledek, Výstup"</formula1>
    </dataValidation>
  </dataValidations>
  <pageMargins left="7.874015748031496E-2" right="7.874015748031496E-2" top="0.19685039370078741" bottom="0.19685039370078741" header="0" footer="0"/>
  <pageSetup paperSiz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tabSelected="1" workbookViewId="0">
      <selection activeCell="K23" sqref="K23"/>
    </sheetView>
  </sheetViews>
  <sheetFormatPr defaultRowHeight="15" x14ac:dyDescent="0.25"/>
  <sheetData>
    <row r="1" spans="1:14" ht="21" x14ac:dyDescent="0.35">
      <c r="A1" s="230" t="s">
        <v>247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</sheetData>
  <mergeCells count="1">
    <mergeCell ref="A1:N1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="90" zoomScaleNormal="90" workbookViewId="0">
      <selection activeCell="R5" sqref="R5"/>
    </sheetView>
  </sheetViews>
  <sheetFormatPr defaultRowHeight="15" x14ac:dyDescent="0.25"/>
  <cols>
    <col min="1" max="1" width="5" customWidth="1"/>
    <col min="2" max="2" width="20.5703125" customWidth="1"/>
    <col min="3" max="19" width="10.42578125" customWidth="1"/>
  </cols>
  <sheetData>
    <row r="1" spans="1:19" ht="16.5" thickBot="1" x14ac:dyDescent="0.3">
      <c r="A1" s="234" t="s">
        <v>167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</row>
    <row r="2" spans="1:19" ht="15.75" thickBot="1" x14ac:dyDescent="0.3">
      <c r="A2" s="51" t="s">
        <v>166</v>
      </c>
      <c r="B2" s="50"/>
      <c r="C2" s="238" t="s">
        <v>18</v>
      </c>
      <c r="D2" s="239"/>
      <c r="E2" s="239"/>
      <c r="F2" s="239"/>
      <c r="G2" s="239" t="s">
        <v>20</v>
      </c>
      <c r="H2" s="239"/>
      <c r="I2" s="239"/>
      <c r="J2" s="239"/>
      <c r="K2" s="239"/>
      <c r="L2" s="239"/>
      <c r="M2" s="239"/>
      <c r="N2" s="239"/>
      <c r="O2" s="239"/>
      <c r="P2" s="239" t="s">
        <v>164</v>
      </c>
      <c r="Q2" s="239"/>
      <c r="R2" s="239"/>
      <c r="S2" s="240"/>
    </row>
    <row r="3" spans="1:19" ht="105.75" thickBot="1" x14ac:dyDescent="0.3">
      <c r="A3" s="49"/>
      <c r="B3" s="37" t="s">
        <v>165</v>
      </c>
      <c r="C3" s="145" t="s">
        <v>147</v>
      </c>
      <c r="D3" s="146" t="s">
        <v>249</v>
      </c>
      <c r="E3" s="146" t="s">
        <v>248</v>
      </c>
      <c r="F3" s="147" t="s">
        <v>148</v>
      </c>
      <c r="G3" s="145" t="s">
        <v>155</v>
      </c>
      <c r="H3" s="146" t="s">
        <v>158</v>
      </c>
      <c r="I3" s="146" t="s">
        <v>159</v>
      </c>
      <c r="J3" s="146" t="s">
        <v>153</v>
      </c>
      <c r="K3" s="146" t="s">
        <v>154</v>
      </c>
      <c r="L3" s="146" t="s">
        <v>152</v>
      </c>
      <c r="M3" s="146" t="s">
        <v>151</v>
      </c>
      <c r="N3" s="146" t="s">
        <v>156</v>
      </c>
      <c r="O3" s="147" t="s">
        <v>157</v>
      </c>
      <c r="P3" s="145" t="s">
        <v>150</v>
      </c>
      <c r="Q3" s="146" t="s">
        <v>252</v>
      </c>
      <c r="R3" s="146" t="s">
        <v>251</v>
      </c>
      <c r="S3" s="147" t="s">
        <v>149</v>
      </c>
    </row>
    <row r="4" spans="1:19" ht="30" x14ac:dyDescent="0.25">
      <c r="A4" s="235" t="s">
        <v>18</v>
      </c>
      <c r="B4" s="48" t="s">
        <v>147</v>
      </c>
      <c r="C4" s="47" t="s">
        <v>162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5"/>
    </row>
    <row r="5" spans="1:19" ht="30" x14ac:dyDescent="0.25">
      <c r="A5" s="236"/>
      <c r="B5" s="44" t="s">
        <v>249</v>
      </c>
      <c r="C5" s="43" t="s">
        <v>163</v>
      </c>
      <c r="D5" s="42" t="s">
        <v>162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1"/>
    </row>
    <row r="6" spans="1:19" x14ac:dyDescent="0.25">
      <c r="A6" s="236"/>
      <c r="B6" s="44" t="s">
        <v>248</v>
      </c>
      <c r="C6" s="43" t="s">
        <v>163</v>
      </c>
      <c r="D6" s="42" t="s">
        <v>145</v>
      </c>
      <c r="E6" s="42" t="s">
        <v>162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1"/>
    </row>
    <row r="7" spans="1:19" ht="30" x14ac:dyDescent="0.25">
      <c r="A7" s="236"/>
      <c r="B7" s="44" t="s">
        <v>148</v>
      </c>
      <c r="C7" s="43" t="s">
        <v>163</v>
      </c>
      <c r="D7" s="42" t="s">
        <v>146</v>
      </c>
      <c r="E7" s="42" t="s">
        <v>145</v>
      </c>
      <c r="F7" s="42" t="s">
        <v>162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1"/>
    </row>
    <row r="8" spans="1:19" ht="47.25" customHeight="1" x14ac:dyDescent="0.25">
      <c r="A8" s="236" t="s">
        <v>20</v>
      </c>
      <c r="B8" s="44" t="s">
        <v>155</v>
      </c>
      <c r="C8" s="43" t="s">
        <v>163</v>
      </c>
      <c r="D8" s="42" t="s">
        <v>163</v>
      </c>
      <c r="E8" s="42" t="s">
        <v>163</v>
      </c>
      <c r="F8" s="42" t="s">
        <v>163</v>
      </c>
      <c r="G8" s="42" t="s">
        <v>162</v>
      </c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1"/>
    </row>
    <row r="9" spans="1:19" ht="60" x14ac:dyDescent="0.25">
      <c r="A9" s="236"/>
      <c r="B9" s="44" t="s">
        <v>158</v>
      </c>
      <c r="C9" s="43" t="s">
        <v>163</v>
      </c>
      <c r="D9" s="42" t="s">
        <v>163</v>
      </c>
      <c r="E9" s="42" t="s">
        <v>163</v>
      </c>
      <c r="F9" s="42" t="s">
        <v>163</v>
      </c>
      <c r="G9" s="42" t="s">
        <v>146</v>
      </c>
      <c r="H9" s="42" t="s">
        <v>162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1"/>
    </row>
    <row r="10" spans="1:19" ht="45" x14ac:dyDescent="0.25">
      <c r="A10" s="236"/>
      <c r="B10" s="44" t="s">
        <v>159</v>
      </c>
      <c r="C10" s="43" t="s">
        <v>163</v>
      </c>
      <c r="D10" s="42" t="s">
        <v>163</v>
      </c>
      <c r="E10" s="42" t="s">
        <v>163</v>
      </c>
      <c r="F10" s="42" t="s">
        <v>163</v>
      </c>
      <c r="G10" s="42" t="s">
        <v>146</v>
      </c>
      <c r="H10" s="42" t="s">
        <v>146</v>
      </c>
      <c r="I10" s="42" t="s">
        <v>162</v>
      </c>
      <c r="J10" s="42"/>
      <c r="K10" s="42"/>
      <c r="L10" s="42"/>
      <c r="M10" s="42"/>
      <c r="N10" s="42"/>
      <c r="O10" s="42"/>
      <c r="P10" s="42"/>
      <c r="Q10" s="42"/>
      <c r="R10" s="42"/>
      <c r="S10" s="41"/>
    </row>
    <row r="11" spans="1:19" ht="45" x14ac:dyDescent="0.25">
      <c r="A11" s="236"/>
      <c r="B11" s="44" t="s">
        <v>153</v>
      </c>
      <c r="C11" s="43" t="s">
        <v>163</v>
      </c>
      <c r="D11" s="42" t="s">
        <v>163</v>
      </c>
      <c r="E11" s="42" t="s">
        <v>163</v>
      </c>
      <c r="F11" s="42" t="s">
        <v>163</v>
      </c>
      <c r="G11" s="42" t="s">
        <v>146</v>
      </c>
      <c r="H11" s="42" t="s">
        <v>146</v>
      </c>
      <c r="I11" s="42" t="s">
        <v>146</v>
      </c>
      <c r="J11" s="42" t="s">
        <v>162</v>
      </c>
      <c r="K11" s="42"/>
      <c r="L11" s="42"/>
      <c r="M11" s="42"/>
      <c r="N11" s="42"/>
      <c r="O11" s="42"/>
      <c r="P11" s="42"/>
      <c r="Q11" s="42"/>
      <c r="R11" s="42"/>
      <c r="S11" s="41"/>
    </row>
    <row r="12" spans="1:19" x14ac:dyDescent="0.25">
      <c r="A12" s="236"/>
      <c r="B12" s="44" t="s">
        <v>154</v>
      </c>
      <c r="C12" s="43" t="s">
        <v>145</v>
      </c>
      <c r="D12" s="42" t="s">
        <v>163</v>
      </c>
      <c r="E12" s="42" t="s">
        <v>146</v>
      </c>
      <c r="F12" s="42" t="s">
        <v>145</v>
      </c>
      <c r="G12" s="42" t="s">
        <v>145</v>
      </c>
      <c r="H12" s="42" t="s">
        <v>163</v>
      </c>
      <c r="I12" s="42" t="s">
        <v>163</v>
      </c>
      <c r="J12" s="42" t="s">
        <v>163</v>
      </c>
      <c r="K12" s="42" t="s">
        <v>162</v>
      </c>
      <c r="L12" s="42"/>
      <c r="M12" s="42"/>
      <c r="N12" s="42"/>
      <c r="O12" s="42"/>
      <c r="P12" s="42"/>
      <c r="Q12" s="42"/>
      <c r="R12" s="42"/>
      <c r="S12" s="41"/>
    </row>
    <row r="13" spans="1:19" x14ac:dyDescent="0.25">
      <c r="A13" s="236"/>
      <c r="B13" s="44" t="s">
        <v>152</v>
      </c>
      <c r="C13" s="43" t="s">
        <v>145</v>
      </c>
      <c r="D13" s="42" t="s">
        <v>163</v>
      </c>
      <c r="E13" s="42" t="s">
        <v>145</v>
      </c>
      <c r="F13" s="42" t="s">
        <v>145</v>
      </c>
      <c r="G13" s="42" t="s">
        <v>163</v>
      </c>
      <c r="H13" s="42" t="s">
        <v>163</v>
      </c>
      <c r="I13" s="42" t="s">
        <v>163</v>
      </c>
      <c r="J13" s="42" t="s">
        <v>163</v>
      </c>
      <c r="K13" s="42" t="s">
        <v>146</v>
      </c>
      <c r="L13" s="42" t="s">
        <v>162</v>
      </c>
      <c r="M13" s="42"/>
      <c r="N13" s="42"/>
      <c r="O13" s="42"/>
      <c r="P13" s="42"/>
      <c r="Q13" s="42"/>
      <c r="R13" s="42"/>
      <c r="S13" s="41"/>
    </row>
    <row r="14" spans="1:19" x14ac:dyDescent="0.25">
      <c r="A14" s="236"/>
      <c r="B14" s="44" t="s">
        <v>151</v>
      </c>
      <c r="C14" s="43" t="s">
        <v>145</v>
      </c>
      <c r="D14" s="42" t="s">
        <v>163</v>
      </c>
      <c r="E14" s="42" t="s">
        <v>145</v>
      </c>
      <c r="F14" s="42" t="s">
        <v>145</v>
      </c>
      <c r="G14" s="42" t="s">
        <v>146</v>
      </c>
      <c r="H14" s="42" t="s">
        <v>146</v>
      </c>
      <c r="I14" s="42" t="s">
        <v>146</v>
      </c>
      <c r="J14" s="42" t="s">
        <v>146</v>
      </c>
      <c r="K14" s="42" t="s">
        <v>146</v>
      </c>
      <c r="L14" s="42" t="s">
        <v>146</v>
      </c>
      <c r="M14" s="42" t="s">
        <v>162</v>
      </c>
      <c r="N14" s="42"/>
      <c r="O14" s="42"/>
      <c r="P14" s="42"/>
      <c r="Q14" s="42"/>
      <c r="R14" s="42"/>
      <c r="S14" s="41"/>
    </row>
    <row r="15" spans="1:19" x14ac:dyDescent="0.25">
      <c r="A15" s="236"/>
      <c r="B15" s="44" t="s">
        <v>156</v>
      </c>
      <c r="C15" s="43" t="s">
        <v>145</v>
      </c>
      <c r="D15" s="42" t="s">
        <v>163</v>
      </c>
      <c r="E15" s="42" t="s">
        <v>145</v>
      </c>
      <c r="F15" s="42" t="s">
        <v>145</v>
      </c>
      <c r="G15" s="42" t="s">
        <v>146</v>
      </c>
      <c r="H15" s="42" t="s">
        <v>146</v>
      </c>
      <c r="I15" s="42" t="s">
        <v>146</v>
      </c>
      <c r="J15" s="42" t="s">
        <v>146</v>
      </c>
      <c r="K15" s="42" t="s">
        <v>146</v>
      </c>
      <c r="L15" s="42" t="s">
        <v>145</v>
      </c>
      <c r="M15" s="42" t="s">
        <v>145</v>
      </c>
      <c r="N15" s="42" t="s">
        <v>162</v>
      </c>
      <c r="O15" s="42"/>
      <c r="P15" s="42"/>
      <c r="Q15" s="42"/>
      <c r="R15" s="42"/>
      <c r="S15" s="41"/>
    </row>
    <row r="16" spans="1:19" ht="30" x14ac:dyDescent="0.25">
      <c r="A16" s="236"/>
      <c r="B16" s="44" t="s">
        <v>157</v>
      </c>
      <c r="C16" s="43" t="s">
        <v>145</v>
      </c>
      <c r="D16" s="42" t="s">
        <v>145</v>
      </c>
      <c r="E16" s="42" t="s">
        <v>145</v>
      </c>
      <c r="F16" s="42" t="s">
        <v>145</v>
      </c>
      <c r="G16" s="42" t="s">
        <v>145</v>
      </c>
      <c r="H16" s="42" t="s">
        <v>163</v>
      </c>
      <c r="I16" s="42" t="s">
        <v>163</v>
      </c>
      <c r="J16" s="42" t="s">
        <v>163</v>
      </c>
      <c r="K16" s="42" t="s">
        <v>145</v>
      </c>
      <c r="L16" s="42" t="s">
        <v>145</v>
      </c>
      <c r="M16" s="42" t="s">
        <v>145</v>
      </c>
      <c r="N16" s="42" t="s">
        <v>163</v>
      </c>
      <c r="O16" s="42" t="s">
        <v>162</v>
      </c>
      <c r="P16" s="42"/>
      <c r="Q16" s="42"/>
      <c r="R16" s="42"/>
      <c r="S16" s="41"/>
    </row>
    <row r="17" spans="1:19" ht="30" x14ac:dyDescent="0.25">
      <c r="A17" s="236" t="s">
        <v>164</v>
      </c>
      <c r="B17" s="44" t="s">
        <v>150</v>
      </c>
      <c r="C17" s="43" t="s">
        <v>163</v>
      </c>
      <c r="D17" s="42" t="s">
        <v>146</v>
      </c>
      <c r="E17" s="42" t="s">
        <v>146</v>
      </c>
      <c r="F17" s="42" t="s">
        <v>146</v>
      </c>
      <c r="G17" s="42" t="s">
        <v>163</v>
      </c>
      <c r="H17" s="42" t="s">
        <v>163</v>
      </c>
      <c r="I17" s="42" t="s">
        <v>163</v>
      </c>
      <c r="J17" s="42" t="s">
        <v>163</v>
      </c>
      <c r="K17" s="42" t="s">
        <v>146</v>
      </c>
      <c r="L17" s="42" t="s">
        <v>146</v>
      </c>
      <c r="M17" s="42" t="s">
        <v>146</v>
      </c>
      <c r="N17" s="42" t="s">
        <v>146</v>
      </c>
      <c r="O17" s="42" t="s">
        <v>145</v>
      </c>
      <c r="P17" s="42" t="s">
        <v>162</v>
      </c>
      <c r="Q17" s="42"/>
      <c r="R17" s="42"/>
      <c r="S17" s="41"/>
    </row>
    <row r="18" spans="1:19" x14ac:dyDescent="0.25">
      <c r="A18" s="236"/>
      <c r="B18" s="44" t="s">
        <v>252</v>
      </c>
      <c r="C18" s="43" t="s">
        <v>163</v>
      </c>
      <c r="D18" s="42" t="s">
        <v>146</v>
      </c>
      <c r="E18" s="42" t="s">
        <v>146</v>
      </c>
      <c r="F18" s="42" t="s">
        <v>146</v>
      </c>
      <c r="G18" s="42" t="s">
        <v>163</v>
      </c>
      <c r="H18" s="42" t="s">
        <v>163</v>
      </c>
      <c r="I18" s="42" t="s">
        <v>163</v>
      </c>
      <c r="J18" s="42" t="s">
        <v>163</v>
      </c>
      <c r="K18" s="42" t="s">
        <v>146</v>
      </c>
      <c r="L18" s="42" t="s">
        <v>146</v>
      </c>
      <c r="M18" s="42" t="s">
        <v>146</v>
      </c>
      <c r="N18" s="42" t="s">
        <v>146</v>
      </c>
      <c r="O18" s="42" t="s">
        <v>145</v>
      </c>
      <c r="P18" s="42" t="s">
        <v>146</v>
      </c>
      <c r="Q18" s="42" t="s">
        <v>162</v>
      </c>
      <c r="R18" s="42"/>
      <c r="S18" s="41"/>
    </row>
    <row r="19" spans="1:19" ht="30" x14ac:dyDescent="0.25">
      <c r="A19" s="236"/>
      <c r="B19" s="44" t="s">
        <v>251</v>
      </c>
      <c r="C19" s="43" t="s">
        <v>163</v>
      </c>
      <c r="D19" s="42" t="s">
        <v>146</v>
      </c>
      <c r="E19" s="42" t="s">
        <v>145</v>
      </c>
      <c r="F19" s="42" t="s">
        <v>146</v>
      </c>
      <c r="G19" s="42" t="s">
        <v>163</v>
      </c>
      <c r="H19" s="42" t="s">
        <v>163</v>
      </c>
      <c r="I19" s="42" t="s">
        <v>163</v>
      </c>
      <c r="J19" s="42" t="s">
        <v>163</v>
      </c>
      <c r="K19" s="42" t="s">
        <v>146</v>
      </c>
      <c r="L19" s="42" t="s">
        <v>146</v>
      </c>
      <c r="M19" s="42" t="s">
        <v>146</v>
      </c>
      <c r="N19" s="42" t="s">
        <v>146</v>
      </c>
      <c r="O19" s="42" t="s">
        <v>163</v>
      </c>
      <c r="P19" s="42" t="s">
        <v>146</v>
      </c>
      <c r="Q19" s="42" t="s">
        <v>146</v>
      </c>
      <c r="R19" s="42" t="s">
        <v>162</v>
      </c>
      <c r="S19" s="41"/>
    </row>
    <row r="20" spans="1:19" ht="15.75" thickBot="1" x14ac:dyDescent="0.3">
      <c r="A20" s="237"/>
      <c r="B20" s="40" t="s">
        <v>149</v>
      </c>
      <c r="C20" s="39" t="s">
        <v>163</v>
      </c>
      <c r="D20" s="38" t="s">
        <v>146</v>
      </c>
      <c r="E20" s="38" t="s">
        <v>146</v>
      </c>
      <c r="F20" s="38" t="s">
        <v>146</v>
      </c>
      <c r="G20" s="38" t="s">
        <v>163</v>
      </c>
      <c r="H20" s="38" t="s">
        <v>163</v>
      </c>
      <c r="I20" s="38" t="s">
        <v>163</v>
      </c>
      <c r="J20" s="38" t="s">
        <v>163</v>
      </c>
      <c r="K20" s="38" t="s">
        <v>163</v>
      </c>
      <c r="L20" s="38" t="s">
        <v>163</v>
      </c>
      <c r="M20" s="38" t="s">
        <v>163</v>
      </c>
      <c r="N20" s="38" t="s">
        <v>163</v>
      </c>
      <c r="O20" s="38" t="s">
        <v>163</v>
      </c>
      <c r="P20" s="38" t="s">
        <v>146</v>
      </c>
      <c r="Q20" s="38" t="s">
        <v>146</v>
      </c>
      <c r="R20" s="38" t="s">
        <v>146</v>
      </c>
      <c r="S20" s="37" t="s">
        <v>162</v>
      </c>
    </row>
    <row r="23" spans="1:19" x14ac:dyDescent="0.25">
      <c r="C23" s="42" t="s">
        <v>162</v>
      </c>
      <c r="D23" s="231" t="s">
        <v>171</v>
      </c>
      <c r="E23" s="232"/>
      <c r="F23" s="233"/>
      <c r="G23" s="233"/>
      <c r="H23" s="233"/>
      <c r="I23" s="233"/>
    </row>
    <row r="24" spans="1:19" x14ac:dyDescent="0.25">
      <c r="C24" s="42" t="s">
        <v>163</v>
      </c>
      <c r="D24" s="231" t="s">
        <v>172</v>
      </c>
      <c r="E24" s="232"/>
      <c r="F24" s="233"/>
      <c r="G24" s="233"/>
      <c r="H24" s="233"/>
      <c r="I24" s="233"/>
    </row>
    <row r="25" spans="1:19" x14ac:dyDescent="0.25">
      <c r="C25" s="42" t="s">
        <v>145</v>
      </c>
      <c r="D25" s="231" t="s">
        <v>173</v>
      </c>
      <c r="E25" s="232"/>
      <c r="F25" s="233"/>
      <c r="G25" s="233"/>
      <c r="H25" s="233"/>
      <c r="I25" s="233"/>
    </row>
    <row r="26" spans="1:19" x14ac:dyDescent="0.25">
      <c r="C26" s="42" t="s">
        <v>146</v>
      </c>
      <c r="D26" s="231" t="s">
        <v>174</v>
      </c>
      <c r="E26" s="232"/>
      <c r="F26" s="233"/>
      <c r="G26" s="233"/>
      <c r="H26" s="233"/>
      <c r="I26" s="233"/>
    </row>
  </sheetData>
  <mergeCells count="11">
    <mergeCell ref="D23:I23"/>
    <mergeCell ref="D24:I24"/>
    <mergeCell ref="D25:I25"/>
    <mergeCell ref="D26:I26"/>
    <mergeCell ref="A1:S1"/>
    <mergeCell ref="A4:A7"/>
    <mergeCell ref="A8:A16"/>
    <mergeCell ref="A17:A20"/>
    <mergeCell ref="C2:F2"/>
    <mergeCell ref="G2:O2"/>
    <mergeCell ref="P2:S2"/>
  </mergeCells>
  <conditionalFormatting sqref="C4:S20">
    <cfRule type="cellIs" dxfId="19" priority="17" operator="equal">
      <formula>"X"</formula>
    </cfRule>
    <cfRule type="cellIs" dxfId="18" priority="18" operator="equal">
      <formula>"c"</formula>
    </cfRule>
    <cfRule type="cellIs" dxfId="17" priority="19" operator="equal">
      <formula>"b"</formula>
    </cfRule>
    <cfRule type="cellIs" dxfId="16" priority="20" operator="equal">
      <formula>"a"</formula>
    </cfRule>
  </conditionalFormatting>
  <conditionalFormatting sqref="C23">
    <cfRule type="cellIs" dxfId="15" priority="13" operator="equal">
      <formula>"X"</formula>
    </cfRule>
    <cfRule type="cellIs" dxfId="14" priority="14" operator="equal">
      <formula>"c"</formula>
    </cfRule>
    <cfRule type="cellIs" dxfId="13" priority="15" operator="equal">
      <formula>"b"</formula>
    </cfRule>
    <cfRule type="cellIs" dxfId="12" priority="16" operator="equal">
      <formula>"a"</formula>
    </cfRule>
  </conditionalFormatting>
  <conditionalFormatting sqref="C24">
    <cfRule type="cellIs" dxfId="11" priority="9" operator="equal">
      <formula>"X"</formula>
    </cfRule>
    <cfRule type="cellIs" dxfId="10" priority="10" operator="equal">
      <formula>"c"</formula>
    </cfRule>
    <cfRule type="cellIs" dxfId="9" priority="11" operator="equal">
      <formula>"b"</formula>
    </cfRule>
    <cfRule type="cellIs" dxfId="8" priority="12" operator="equal">
      <formula>"a"</formula>
    </cfRule>
  </conditionalFormatting>
  <conditionalFormatting sqref="C25">
    <cfRule type="cellIs" dxfId="7" priority="5" operator="equal">
      <formula>"X"</formula>
    </cfRule>
    <cfRule type="cellIs" dxfId="6" priority="6" operator="equal">
      <formula>"c"</formula>
    </cfRule>
    <cfRule type="cellIs" dxfId="5" priority="7" operator="equal">
      <formula>"b"</formula>
    </cfRule>
    <cfRule type="cellIs" dxfId="4" priority="8" operator="equal">
      <formula>"a"</formula>
    </cfRule>
  </conditionalFormatting>
  <conditionalFormatting sqref="C26">
    <cfRule type="cellIs" dxfId="3" priority="1" operator="equal">
      <formula>"X"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e)</vt:lpstr>
      <vt:lpstr>f)</vt:lpstr>
      <vt:lpstr>g)</vt:lpstr>
      <vt:lpstr>h)</vt:lpstr>
      <vt:lpstr>Provázanost PR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2017-05-10T14:57:41Z</dcterms:modified>
</cp:coreProperties>
</file>